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755" windowHeight="4605" tabRatio="814" activeTab="0"/>
  </bookViews>
  <sheets>
    <sheet name="Template" sheetId="1" r:id="rId1"/>
    <sheet name="BTC01" sheetId="2" r:id="rId2"/>
    <sheet name="BTC02" sheetId="3" r:id="rId3"/>
    <sheet name="BTC03" sheetId="4" r:id="rId4"/>
    <sheet name="BTC04" sheetId="5" r:id="rId5"/>
    <sheet name="BTC05" sheetId="6" r:id="rId6"/>
    <sheet name="CWC01" sheetId="7" r:id="rId7"/>
    <sheet name="Graphs" sheetId="8" r:id="rId8"/>
    <sheet name="Means" sheetId="9" r:id="rId9"/>
  </sheets>
  <definedNames/>
  <calcPr fullCalcOnLoad="1"/>
</workbook>
</file>

<file path=xl/sharedStrings.xml><?xml version="1.0" encoding="utf-8"?>
<sst xmlns="http://schemas.openxmlformats.org/spreadsheetml/2006/main" count="4460" uniqueCount="185">
  <si>
    <t>Substrate</t>
  </si>
  <si>
    <t>Left</t>
  </si>
  <si>
    <t>Depth</t>
  </si>
  <si>
    <t>Size Class</t>
  </si>
  <si>
    <t>Embed</t>
  </si>
  <si>
    <t>LCtr</t>
  </si>
  <si>
    <t>Lft</t>
  </si>
  <si>
    <t>Ctr</t>
  </si>
  <si>
    <t>RCtr</t>
  </si>
  <si>
    <t>Rgt</t>
  </si>
  <si>
    <t>Bank Measurements</t>
  </si>
  <si>
    <t>Bank Angle</t>
  </si>
  <si>
    <t>Right</t>
  </si>
  <si>
    <t>Wetted Width</t>
  </si>
  <si>
    <t>Bar Width</t>
  </si>
  <si>
    <t>Bankful Width</t>
  </si>
  <si>
    <t>Bankful Height</t>
  </si>
  <si>
    <t>Incised Height</t>
  </si>
  <si>
    <t>Fish Cover</t>
  </si>
  <si>
    <t>Filamentous Algae</t>
  </si>
  <si>
    <t>Macrophytes</t>
  </si>
  <si>
    <t>Woody Debris (&gt;.3)</t>
  </si>
  <si>
    <t>Brush/Woody Debris</t>
  </si>
  <si>
    <t>Overhang Vege</t>
  </si>
  <si>
    <t>Undercut Bank</t>
  </si>
  <si>
    <t>Boulders</t>
  </si>
  <si>
    <t>Artif. Structures</t>
  </si>
  <si>
    <t>Canopy Cover Measurements</t>
  </si>
  <si>
    <t>CenUp</t>
  </si>
  <si>
    <t>CenL</t>
  </si>
  <si>
    <t>CenDown</t>
  </si>
  <si>
    <t>CenR</t>
  </si>
  <si>
    <t>Visual Riparian Estimates</t>
  </si>
  <si>
    <t>Canopy (&gt;5 m)</t>
  </si>
  <si>
    <t>Vegetation type</t>
  </si>
  <si>
    <t>Big Trees (&gt;.3 DBH)</t>
  </si>
  <si>
    <t>Small Trees</t>
  </si>
  <si>
    <t>Understory</t>
  </si>
  <si>
    <t>Woody Shrubs/Saplings</t>
  </si>
  <si>
    <t>Non-woody</t>
  </si>
  <si>
    <t>Ground Cover</t>
  </si>
  <si>
    <t>Woody</t>
  </si>
  <si>
    <t>Barren, Bare Dirt</t>
  </si>
  <si>
    <t>Human Influence</t>
  </si>
  <si>
    <t>Wall/Dike/Revetment/RipRip/Dam</t>
  </si>
  <si>
    <t>Buildings</t>
  </si>
  <si>
    <t>Pavement</t>
  </si>
  <si>
    <t>Road/Railroad</t>
  </si>
  <si>
    <t>Pipes</t>
  </si>
  <si>
    <t>Landfill/Trash</t>
  </si>
  <si>
    <t>Park/Lawn</t>
  </si>
  <si>
    <t>Row Crops</t>
  </si>
  <si>
    <t>Pasture/Range/Hay Field</t>
  </si>
  <si>
    <t>Logging Operations</t>
  </si>
  <si>
    <t>Mining Activity</t>
  </si>
  <si>
    <t>GF</t>
  </si>
  <si>
    <t>GC</t>
  </si>
  <si>
    <t>Undercut Dist</t>
  </si>
  <si>
    <t xml:space="preserve"> </t>
  </si>
  <si>
    <t>N</t>
  </si>
  <si>
    <t>Left Bank</t>
  </si>
  <si>
    <t>Right Bank</t>
  </si>
  <si>
    <t>D</t>
  </si>
  <si>
    <t>Vegetation Type</t>
  </si>
  <si>
    <t>C</t>
  </si>
  <si>
    <t>A</t>
  </si>
  <si>
    <t>B</t>
  </si>
  <si>
    <t>E</t>
  </si>
  <si>
    <t>F</t>
  </si>
  <si>
    <t>G</t>
  </si>
  <si>
    <t>H</t>
  </si>
  <si>
    <t>I</t>
  </si>
  <si>
    <t>J</t>
  </si>
  <si>
    <t>K</t>
  </si>
  <si>
    <t>Transect</t>
  </si>
  <si>
    <t>SA</t>
  </si>
  <si>
    <t>A-B</t>
  </si>
  <si>
    <t>B-C</t>
  </si>
  <si>
    <t>C-D</t>
  </si>
  <si>
    <t>D-E</t>
  </si>
  <si>
    <t>E-F</t>
  </si>
  <si>
    <t>F-G</t>
  </si>
  <si>
    <t>G-H</t>
  </si>
  <si>
    <t>H-I</t>
  </si>
  <si>
    <t>I-J</t>
  </si>
  <si>
    <t>J-K</t>
  </si>
  <si>
    <t>Thalweg Depth</t>
  </si>
  <si>
    <t>Thalweg Profile</t>
  </si>
  <si>
    <t>Station</t>
  </si>
  <si>
    <t>Soft Sediment</t>
  </si>
  <si>
    <t>Channel Unit Code</t>
  </si>
  <si>
    <t>Pool Form Code</t>
  </si>
  <si>
    <t>GL</t>
  </si>
  <si>
    <t>PL</t>
  </si>
  <si>
    <t>RI</t>
  </si>
  <si>
    <t>Large Woody Debris</t>
  </si>
  <si>
    <t>Pieces All/Part In Bankfull</t>
  </si>
  <si>
    <t>0.1to&lt;.3 m</t>
  </si>
  <si>
    <t>5-15m</t>
  </si>
  <si>
    <t>1.5-5m</t>
  </si>
  <si>
    <t>&gt;15m</t>
  </si>
  <si>
    <t>0.3-0.6m</t>
  </si>
  <si>
    <t>0.6-0.8m</t>
  </si>
  <si>
    <t>&gt;0.8m</t>
  </si>
  <si>
    <t>Pieces Bridge Abv Bankfull</t>
  </si>
  <si>
    <t>CB</t>
  </si>
  <si>
    <t>Lctr</t>
  </si>
  <si>
    <t>FN</t>
  </si>
  <si>
    <t>Mean</t>
  </si>
  <si>
    <t>RS</t>
  </si>
  <si>
    <t>BL</t>
  </si>
  <si>
    <t>HP</t>
  </si>
  <si>
    <t>WD</t>
  </si>
  <si>
    <t>OT</t>
  </si>
  <si>
    <t>SUBSTRATE TOTALS</t>
  </si>
  <si>
    <t>Conversions to M</t>
  </si>
  <si>
    <t>RAPID HABITAT ASSESSMENT FORM</t>
  </si>
  <si>
    <t>SCORE</t>
  </si>
  <si>
    <t>AVG SCORE</t>
  </si>
  <si>
    <t>Distance</t>
  </si>
  <si>
    <t>Overall mean thalweg depth:</t>
  </si>
  <si>
    <t>Mean wetted width:</t>
  </si>
  <si>
    <t>Mean bankful width:</t>
  </si>
  <si>
    <t>Mean Embeddedness</t>
  </si>
  <si>
    <t>Mean Fish Cover</t>
  </si>
  <si>
    <t>Mean Canopy Cover</t>
  </si>
  <si>
    <t>M</t>
  </si>
  <si>
    <t>Embeddedness</t>
  </si>
  <si>
    <t>Site</t>
  </si>
  <si>
    <t>Bankfull Width</t>
  </si>
  <si>
    <t>Rapid Hab Assess</t>
  </si>
  <si>
    <t>Mean Transect Depth:</t>
  </si>
  <si>
    <t>CA</t>
  </si>
  <si>
    <t>Mean Particle Size</t>
  </si>
  <si>
    <t>Mean Depth (m)</t>
  </si>
  <si>
    <t>Water Depth</t>
  </si>
  <si>
    <t>Mean Bankfull Width</t>
  </si>
  <si>
    <t>Mean Bankfull Height</t>
  </si>
  <si>
    <t>Percent Pool Habitat</t>
  </si>
  <si>
    <t>Percent Riffle Habitat</t>
  </si>
  <si>
    <t>Percent Glide Habitat</t>
  </si>
  <si>
    <t>Bank Stability</t>
  </si>
  <si>
    <t>Grazing</t>
  </si>
  <si>
    <t>Bank Vegetative Prot</t>
  </si>
  <si>
    <t>Riparian Veg Zone Width</t>
  </si>
  <si>
    <t>% CANOPY COVER</t>
  </si>
  <si>
    <t>ENTRY COMPLETE</t>
  </si>
  <si>
    <t>% Canopy Cover</t>
  </si>
  <si>
    <t>BR</t>
  </si>
  <si>
    <t>Percent habitat types</t>
  </si>
  <si>
    <t>Percent Sand/Fines</t>
  </si>
  <si>
    <t>% Sand/Fines</t>
  </si>
  <si>
    <t>GL, PL, RI</t>
  </si>
  <si>
    <t>Metric</t>
  </si>
  <si>
    <t>BTC01</t>
  </si>
  <si>
    <t>date</t>
  </si>
  <si>
    <t>%</t>
  </si>
  <si>
    <t>R</t>
  </si>
  <si>
    <t>BTC02</t>
  </si>
  <si>
    <t>Y</t>
  </si>
  <si>
    <t>PT</t>
  </si>
  <si>
    <t>BC</t>
  </si>
  <si>
    <t>O</t>
  </si>
  <si>
    <t>BTC03</t>
  </si>
  <si>
    <t>,4</t>
  </si>
  <si>
    <t>SN</t>
  </si>
  <si>
    <t>BTC04</t>
  </si>
  <si>
    <t xml:space="preserve">ENTRY COMPLETE </t>
  </si>
  <si>
    <t>no data collected for J and K - culvert</t>
  </si>
  <si>
    <t>BTC05</t>
  </si>
  <si>
    <t>CG</t>
  </si>
  <si>
    <t>CWC01</t>
  </si>
  <si>
    <t>.</t>
  </si>
  <si>
    <t>SD</t>
  </si>
  <si>
    <t>cm</t>
  </si>
  <si>
    <t>Range (min - max)</t>
  </si>
  <si>
    <t>Percent Gravel and Cobble</t>
  </si>
  <si>
    <t>Percent Coarse Gravel and Cobble</t>
  </si>
  <si>
    <t>% Coarse Gravel &amp; Cobble</t>
  </si>
  <si>
    <t>O mykiss</t>
  </si>
  <si>
    <t>Site Code</t>
  </si>
  <si>
    <t>LWD pieces per 100m</t>
  </si>
  <si>
    <t>LWD/100 m</t>
  </si>
  <si>
    <t>AVG</t>
  </si>
  <si>
    <t>Pieces LWD in reach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</si>
</sst>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b/>
      <sz val="12"/>
      <name val="Arial"/>
      <family val="0"/>
    </font>
    <font>
      <sz val="5"/>
      <name val="Arial"/>
      <family val="0"/>
    </font>
    <font>
      <b/>
      <sz val="5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2" xfId="0" applyNumberFormat="1" applyBorder="1" applyAlignment="1">
      <alignment/>
    </xf>
    <xf numFmtId="16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6" xfId="0" applyFont="1" applyBorder="1" applyAlignment="1">
      <alignment/>
    </xf>
    <xf numFmtId="0" fontId="0" fillId="0" borderId="13" xfId="0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2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8" xfId="0" applyNumberFormat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BTC01
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Template!$P$178:$Z$178</c:f>
              <c:strCache/>
            </c:strRef>
          </c:cat>
          <c:val>
            <c:numRef>
              <c:f>Template!$P$179:$Z$179</c:f>
              <c:numCache/>
            </c:numRef>
          </c:val>
        </c:ser>
        <c:overlap val="20"/>
        <c:gapWidth val="80"/>
        <c:axId val="15727245"/>
        <c:axId val="15637966"/>
      </c:barChart>
      <c:catAx>
        <c:axId val="1572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37966"/>
        <c:crosses val="autoZero"/>
        <c:auto val="1"/>
        <c:lblOffset val="100"/>
        <c:noMultiLvlLbl val="0"/>
      </c:catAx>
      <c:valAx>
        <c:axId val="15637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27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Graphs!$O$3</c:f>
              <c:strCache>
                <c:ptCount val="1"/>
                <c:pt idx="0">
                  <c:v>Wetted Width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Graphs!$J$5:$J$10</c:f>
              <c:strCache/>
            </c:strRef>
          </c:cat>
          <c:val>
            <c:numRef>
              <c:f>Graphs!$O$5:$O$10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872223"/>
        <c:axId val="37339936"/>
      </c:barChart>
      <c:catAx>
        <c:axId val="4187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Code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39936"/>
        <c:crosses val="autoZero"/>
        <c:auto val="1"/>
        <c:lblOffset val="100"/>
        <c:noMultiLvlLbl val="0"/>
      </c:catAx>
      <c:valAx>
        <c:axId val="3733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Wetted 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7222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Graphs!$Q$3</c:f>
              <c:strCache>
                <c:ptCount val="1"/>
                <c:pt idx="0">
                  <c:v>% Canopy Cover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Graphs!$J$5:$J$10</c:f>
              <c:strCache/>
            </c:strRef>
          </c:cat>
          <c:val>
            <c:numRef>
              <c:f>Graphs!$Q$5:$Q$10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176737"/>
        <c:axId val="55399266"/>
      </c:barChart>
      <c:catAx>
        <c:axId val="1117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Code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9266"/>
        <c:crosses val="autoZero"/>
        <c:auto val="1"/>
        <c:lblOffset val="100"/>
        <c:noMultiLvlLbl val="0"/>
      </c:catAx>
      <c:valAx>
        <c:axId val="55399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Canopy Cover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7673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Graphs!$T$3</c:f>
              <c:strCache>
                <c:ptCount val="1"/>
                <c:pt idx="0">
                  <c:v>Percent Riffle Habitat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Graphs!$J$5:$J$10</c:f>
              <c:strCache/>
            </c:strRef>
          </c:cat>
          <c:val>
            <c:numRef>
              <c:f>Graphs!$T$5:$T$10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182499"/>
        <c:axId val="53290148"/>
      </c:barChart>
      <c:catAx>
        <c:axId val="4418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Code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0148"/>
        <c:crosses val="autoZero"/>
        <c:auto val="1"/>
        <c:lblOffset val="100"/>
        <c:noMultiLvlLbl val="0"/>
      </c:catAx>
      <c:valAx>
        <c:axId val="53290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Riffle Habitat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249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Graphs!$V$3</c:f>
              <c:strCache>
                <c:ptCount val="1"/>
                <c:pt idx="0">
                  <c:v>Bank Stability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Graphs!$J$5:$J$10</c:f>
              <c:strCache/>
            </c:strRef>
          </c:cat>
          <c:val>
            <c:numRef>
              <c:f>Graphs!$V$5:$V$10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307557"/>
        <c:axId val="636646"/>
      </c:barChart>
      <c:catAx>
        <c:axId val="4130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Code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646"/>
        <c:crosses val="autoZero"/>
        <c:auto val="1"/>
        <c:lblOffset val="100"/>
        <c:noMultiLvlLbl val="0"/>
      </c:catAx>
      <c:valAx>
        <c:axId val="636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Bank Stability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755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O. mykiss vs. Embeddedness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925"/>
          <c:w val="0.92475"/>
          <c:h val="0.77375"/>
        </c:manualLayout>
      </c:layout>
      <c:scatterChart>
        <c:scatterStyle val="lineMarker"/>
        <c:varyColors val="0"/>
        <c:ser>
          <c:idx val="0"/>
          <c:order val="0"/>
          <c:tx>
            <c:v>O. mykiss vs. Embeddednss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Graphs!$C$4:$H$4</c:f>
              <c:numCache/>
            </c:numRef>
          </c:xVal>
          <c:yVal>
            <c:numRef>
              <c:f>Graphs!$C$20:$H$20</c:f>
              <c:numCache/>
            </c:numRef>
          </c:yVal>
          <c:smooth val="0"/>
        </c:ser>
        <c:axId val="41381991"/>
        <c:axId val="5474856"/>
      </c:scatterChart>
      <c:valAx>
        <c:axId val="4138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Embeddedness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856"/>
        <c:crosses val="autoZero"/>
        <c:crossBetween val="midCat"/>
        <c:dispUnits/>
      </c:valAx>
      <c:valAx>
        <c:axId val="5474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O. mykiss count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199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O. mykiss vs. Embeddedness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"/>
          <c:w val="0.9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O. mykiss vs. Embeddednss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Graphs!$C$11:$H$11</c:f>
              <c:numCache>
                <c:ptCount val="6"/>
                <c:pt idx="0">
                  <c:v>14.416666666666666</c:v>
                </c:pt>
                <c:pt idx="1">
                  <c:v>10.75</c:v>
                </c:pt>
                <c:pt idx="2">
                  <c:v>7.083333333333333</c:v>
                </c:pt>
                <c:pt idx="3">
                  <c:v>4.333333333333333</c:v>
                </c:pt>
                <c:pt idx="4">
                  <c:v>14.583333333333334</c:v>
                </c:pt>
                <c:pt idx="5">
                  <c:v>12.583333333333334</c:v>
                </c:pt>
              </c:numCache>
            </c:numRef>
          </c:xVal>
          <c:yVal>
            <c:numRef>
              <c:f>Graphs!$C$20:$H$20</c:f>
              <c:numCache>
                <c:ptCount val="6"/>
                <c:pt idx="0">
                  <c:v>24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</c:numCache>
            </c:numRef>
          </c:yVal>
          <c:smooth val="0"/>
        </c:ser>
        <c:axId val="20321321"/>
        <c:axId val="45817450"/>
      </c:scatterChart>
      <c:valAx>
        <c:axId val="20321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Embeddedness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7450"/>
        <c:crosses val="autoZero"/>
        <c:crossBetween val="midCat"/>
        <c:dispUnits/>
      </c:valAx>
      <c:valAx>
        <c:axId val="45817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O. mykiss count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132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Site #4 -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80"/>
        <c:axId val="25344235"/>
        <c:axId val="36762540"/>
      </c:barChart>
      <c:catAx>
        <c:axId val="25344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2540"/>
        <c:crosses val="autoZero"/>
        <c:auto val="1"/>
        <c:lblOffset val="100"/>
        <c:noMultiLvlLbl val="0"/>
      </c:catAx>
      <c:valAx>
        <c:axId val="36762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44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Embeddedness vs. % Sand/Fines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Means!$C$4:$H$4</c:f>
              <c:numCache/>
            </c:numRef>
          </c:xVal>
          <c:yVal>
            <c:numRef>
              <c:f>Means!$C$6:$H$6</c:f>
              <c:numCache/>
            </c:numRef>
          </c:yVal>
          <c:smooth val="0"/>
        </c:ser>
        <c:axId val="40754861"/>
        <c:axId val="31820270"/>
      </c:scatterChart>
      <c:valAx>
        <c:axId val="4075486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Embeddedness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0270"/>
        <c:crosses val="autoZero"/>
        <c:crossBetween val="midCat"/>
        <c:dispUnits/>
      </c:valAx>
      <c:valAx>
        <c:axId val="31820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sand/fines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48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Embeddedness vs. Multimetric Scores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22425"/>
          <c:w val="0.78075"/>
          <c:h val="0.660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Means!$C$4:$H$4</c:f>
              <c:numCache/>
            </c:numRef>
          </c:xVal>
          <c:yVal>
            <c:numRef>
              <c:f>Means!#REF!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051631"/>
        <c:axId val="21586224"/>
      </c:scatterChart>
      <c:valAx>
        <c:axId val="55051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Embeddedness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86224"/>
        <c:crosses val="autoZero"/>
        <c:crossBetween val="midCat"/>
        <c:dispUnits/>
      </c:valAx>
      <c:valAx>
        <c:axId val="2158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Multimetric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516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Site #6 - Substrate Particle Size Distribution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3135"/>
          <c:w val="0.8705"/>
          <c:h val="0.5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80"/>
        <c:axId val="60927281"/>
        <c:axId val="850290"/>
      </c:barChart>
      <c:catAx>
        <c:axId val="6092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0290"/>
        <c:crosses val="autoZero"/>
        <c:auto val="1"/>
        <c:lblOffset val="100"/>
        <c:noMultiLvlLbl val="0"/>
      </c:catAx>
      <c:valAx>
        <c:axId val="85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7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BTC01
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BTC01!$P$178:$Z$178</c:f>
              <c:strCache/>
            </c:strRef>
          </c:cat>
          <c:val>
            <c:numRef>
              <c:f>BTC01!$P$179:$Z$179</c:f>
              <c:numCache/>
            </c:numRef>
          </c:val>
        </c:ser>
        <c:overlap val="20"/>
        <c:gapWidth val="80"/>
        <c:axId val="9834831"/>
        <c:axId val="35284240"/>
      </c:barChart>
      <c:catAx>
        <c:axId val="983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84240"/>
        <c:crosses val="autoZero"/>
        <c:auto val="1"/>
        <c:lblOffset val="100"/>
        <c:noMultiLvlLbl val="0"/>
      </c:catAx>
      <c:valAx>
        <c:axId val="35284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4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Pieces of Large Woody Debris in Butte Creek</a:t>
            </a:r>
          </a:p>
        </c:rich>
      </c:tx>
      <c:layout>
        <c:manualLayout>
          <c:xMode val="factor"/>
          <c:yMode val="factor"/>
          <c:x val="0.070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4725"/>
          <c:w val="0.902"/>
          <c:h val="0.7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Means!$C$3:$G$3</c:f>
              <c:strCache/>
            </c:strRef>
          </c:cat>
          <c:val>
            <c:numRef>
              <c:f>Means!$C$16:$G$16</c:f>
              <c:numCache/>
            </c:numRef>
          </c:val>
        </c:ser>
        <c:axId val="55268851"/>
        <c:axId val="35705524"/>
      </c:barChart>
      <c:catAx>
        <c:axId val="5526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Site Code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05524"/>
        <c:crosses val="autoZero"/>
        <c:auto val="1"/>
        <c:lblOffset val="100"/>
        <c:noMultiLvlLbl val="0"/>
      </c:catAx>
      <c:valAx>
        <c:axId val="357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Pieces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8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BTC02
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BTC02!$P$178:$Z$178</c:f>
              <c:strCache/>
            </c:strRef>
          </c:cat>
          <c:val>
            <c:numRef>
              <c:f>BTC02!$P$179:$Z$179</c:f>
              <c:numCache/>
            </c:numRef>
          </c:val>
        </c:ser>
        <c:overlap val="20"/>
        <c:gapWidth val="80"/>
        <c:axId val="11774225"/>
        <c:axId val="27127122"/>
      </c:barChart>
      <c:catAx>
        <c:axId val="1177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27122"/>
        <c:crosses val="autoZero"/>
        <c:auto val="1"/>
        <c:lblOffset val="100"/>
        <c:noMultiLvlLbl val="0"/>
      </c:catAx>
      <c:valAx>
        <c:axId val="2712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4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BTC03
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BTC03!$P$178:$Z$178</c:f>
              <c:strCache/>
            </c:strRef>
          </c:cat>
          <c:val>
            <c:numRef>
              <c:f>BTC03!$P$179:$Z$179</c:f>
              <c:numCache/>
            </c:numRef>
          </c:val>
        </c:ser>
        <c:overlap val="20"/>
        <c:gapWidth val="80"/>
        <c:axId val="18432467"/>
        <c:axId val="57259668"/>
      </c:barChart>
      <c:catAx>
        <c:axId val="1843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59668"/>
        <c:crosses val="autoZero"/>
        <c:auto val="1"/>
        <c:lblOffset val="100"/>
        <c:noMultiLvlLbl val="0"/>
      </c:catAx>
      <c:valAx>
        <c:axId val="57259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32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BTC04
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BTC04!$P$178:$Z$178</c:f>
              <c:strCache/>
            </c:strRef>
          </c:cat>
          <c:val>
            <c:numRef>
              <c:f>BTC04!$P$179:$Z$179</c:f>
              <c:numCache/>
            </c:numRef>
          </c:val>
        </c:ser>
        <c:overlap val="20"/>
        <c:gapWidth val="80"/>
        <c:axId val="30890901"/>
        <c:axId val="61751510"/>
      </c:barChart>
      <c:catAx>
        <c:axId val="30890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1510"/>
        <c:crosses val="autoZero"/>
        <c:auto val="1"/>
        <c:lblOffset val="100"/>
        <c:noMultiLvlLbl val="0"/>
      </c:catAx>
      <c:valAx>
        <c:axId val="61751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0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BTC05
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BTC05!$P$178:$Z$178</c:f>
              <c:strCache/>
            </c:strRef>
          </c:cat>
          <c:val>
            <c:numRef>
              <c:f>BTC05!$P$179:$Z$179</c:f>
              <c:numCache/>
            </c:numRef>
          </c:val>
        </c:ser>
        <c:overlap val="20"/>
        <c:gapWidth val="80"/>
        <c:axId val="54425175"/>
        <c:axId val="47975448"/>
      </c:barChart>
      <c:catAx>
        <c:axId val="544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5448"/>
        <c:crosses val="autoZero"/>
        <c:auto val="1"/>
        <c:lblOffset val="100"/>
        <c:noMultiLvlLbl val="0"/>
      </c:catAx>
      <c:valAx>
        <c:axId val="47975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5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BTC01
 - Substrate 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CWC01!$P$178:$Z$178</c:f>
              <c:strCache/>
            </c:strRef>
          </c:cat>
          <c:val>
            <c:numRef>
              <c:f>CWC01!$P$179:$Z$179</c:f>
              <c:numCache/>
            </c:numRef>
          </c:val>
        </c:ser>
        <c:overlap val="20"/>
        <c:gapWidth val="80"/>
        <c:axId val="31396377"/>
        <c:axId val="27498586"/>
      </c:barChart>
      <c:catAx>
        <c:axId val="3139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Size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98586"/>
        <c:crosses val="autoZero"/>
        <c:auto val="1"/>
        <c:lblOffset val="100"/>
        <c:noMultiLvlLbl val="0"/>
      </c:catAx>
      <c:valAx>
        <c:axId val="2749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96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Graphs!$K$3</c:f>
              <c:strCache>
                <c:ptCount val="1"/>
                <c:pt idx="0">
                  <c:v>Embeddedness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Graphs!$J$5:$J$10</c:f>
              <c:strCache/>
            </c:strRef>
          </c:cat>
          <c:val>
            <c:numRef>
              <c:f>Graphs!$K$5:$K$10</c:f>
              <c:numCache/>
            </c:numRef>
          </c:val>
        </c:ser>
        <c:axId val="42577627"/>
        <c:axId val="16082332"/>
      </c:barChart>
      <c:catAx>
        <c:axId val="4257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Code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82332"/>
        <c:crosses val="autoZero"/>
        <c:auto val="1"/>
        <c:lblOffset val="100"/>
        <c:noMultiLvlLbl val="0"/>
      </c:catAx>
      <c:valAx>
        <c:axId val="1608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Embeddedness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7762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Graphs!$M$3</c:f>
              <c:strCache>
                <c:ptCount val="1"/>
                <c:pt idx="0">
                  <c:v>% Coarse Gravel &amp; Cobble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Graphs!$J$5:$J$10</c:f>
              <c:strCache>
                <c:ptCount val="6"/>
                <c:pt idx="0">
                  <c:v>BTC01</c:v>
                </c:pt>
                <c:pt idx="1">
                  <c:v>BTC02</c:v>
                </c:pt>
                <c:pt idx="2">
                  <c:v>BTC03</c:v>
                </c:pt>
                <c:pt idx="3">
                  <c:v>BTC04</c:v>
                </c:pt>
                <c:pt idx="4">
                  <c:v>BTC05</c:v>
                </c:pt>
                <c:pt idx="5">
                  <c:v>CWC01</c:v>
                </c:pt>
              </c:strCache>
            </c:strRef>
          </c:cat>
          <c:val>
            <c:numRef>
              <c:f>Graphs!$M$5:$M$10</c:f>
              <c:numCache>
                <c:ptCount val="6"/>
                <c:pt idx="0">
                  <c:v>74.28571428571429</c:v>
                </c:pt>
                <c:pt idx="1">
                  <c:v>71.15384615384616</c:v>
                </c:pt>
                <c:pt idx="2">
                  <c:v>23.076923076923077</c:v>
                </c:pt>
                <c:pt idx="3">
                  <c:v>11.11111111111111</c:v>
                </c:pt>
                <c:pt idx="4">
                  <c:v>8.653846153846153</c:v>
                </c:pt>
                <c:pt idx="5">
                  <c:v>48.07692307692308</c:v>
                </c:pt>
              </c:numCache>
            </c:numRef>
          </c:val>
        </c:ser>
        <c:axId val="38718621"/>
        <c:axId val="33682398"/>
      </c:barChart>
      <c:catAx>
        <c:axId val="3871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Code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82398"/>
        <c:crosses val="autoZero"/>
        <c:auto val="1"/>
        <c:lblOffset val="100"/>
        <c:noMultiLvlLbl val="0"/>
      </c:catAx>
      <c:valAx>
        <c:axId val="33682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Coarse Gravel &amp; Cobble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862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183</xdr:row>
      <xdr:rowOff>28575</xdr:rowOff>
    </xdr:from>
    <xdr:to>
      <xdr:col>26</xdr:col>
      <xdr:colOff>266700</xdr:colOff>
      <xdr:row>198</xdr:row>
      <xdr:rowOff>66675</xdr:rowOff>
    </xdr:to>
    <xdr:graphicFrame>
      <xdr:nvGraphicFramePr>
        <xdr:cNvPr id="1" name="Chart 3"/>
        <xdr:cNvGraphicFramePr/>
      </xdr:nvGraphicFramePr>
      <xdr:xfrm>
        <a:off x="6438900" y="29756100"/>
        <a:ext cx="35337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183</xdr:row>
      <xdr:rowOff>28575</xdr:rowOff>
    </xdr:from>
    <xdr:to>
      <xdr:col>26</xdr:col>
      <xdr:colOff>266700</xdr:colOff>
      <xdr:row>198</xdr:row>
      <xdr:rowOff>66675</xdr:rowOff>
    </xdr:to>
    <xdr:graphicFrame>
      <xdr:nvGraphicFramePr>
        <xdr:cNvPr id="1" name="Chart 1"/>
        <xdr:cNvGraphicFramePr/>
      </xdr:nvGraphicFramePr>
      <xdr:xfrm>
        <a:off x="6505575" y="29756100"/>
        <a:ext cx="3562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183</xdr:row>
      <xdr:rowOff>28575</xdr:rowOff>
    </xdr:from>
    <xdr:to>
      <xdr:col>26</xdr:col>
      <xdr:colOff>266700</xdr:colOff>
      <xdr:row>198</xdr:row>
      <xdr:rowOff>66675</xdr:rowOff>
    </xdr:to>
    <xdr:graphicFrame>
      <xdr:nvGraphicFramePr>
        <xdr:cNvPr id="1" name="Chart 1"/>
        <xdr:cNvGraphicFramePr/>
      </xdr:nvGraphicFramePr>
      <xdr:xfrm>
        <a:off x="6438900" y="29756100"/>
        <a:ext cx="3495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183</xdr:row>
      <xdr:rowOff>28575</xdr:rowOff>
    </xdr:from>
    <xdr:to>
      <xdr:col>26</xdr:col>
      <xdr:colOff>266700</xdr:colOff>
      <xdr:row>198</xdr:row>
      <xdr:rowOff>66675</xdr:rowOff>
    </xdr:to>
    <xdr:graphicFrame>
      <xdr:nvGraphicFramePr>
        <xdr:cNvPr id="1" name="Chart 1"/>
        <xdr:cNvGraphicFramePr/>
      </xdr:nvGraphicFramePr>
      <xdr:xfrm>
        <a:off x="6438900" y="29756100"/>
        <a:ext cx="3495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183</xdr:row>
      <xdr:rowOff>28575</xdr:rowOff>
    </xdr:from>
    <xdr:to>
      <xdr:col>26</xdr:col>
      <xdr:colOff>266700</xdr:colOff>
      <xdr:row>198</xdr:row>
      <xdr:rowOff>66675</xdr:rowOff>
    </xdr:to>
    <xdr:graphicFrame>
      <xdr:nvGraphicFramePr>
        <xdr:cNvPr id="1" name="Chart 1"/>
        <xdr:cNvGraphicFramePr/>
      </xdr:nvGraphicFramePr>
      <xdr:xfrm>
        <a:off x="6524625" y="29756100"/>
        <a:ext cx="3495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183</xdr:row>
      <xdr:rowOff>28575</xdr:rowOff>
    </xdr:from>
    <xdr:to>
      <xdr:col>26</xdr:col>
      <xdr:colOff>266700</xdr:colOff>
      <xdr:row>198</xdr:row>
      <xdr:rowOff>66675</xdr:rowOff>
    </xdr:to>
    <xdr:graphicFrame>
      <xdr:nvGraphicFramePr>
        <xdr:cNvPr id="1" name="Chart 1"/>
        <xdr:cNvGraphicFramePr/>
      </xdr:nvGraphicFramePr>
      <xdr:xfrm>
        <a:off x="6438900" y="29756100"/>
        <a:ext cx="3495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183</xdr:row>
      <xdr:rowOff>28575</xdr:rowOff>
    </xdr:from>
    <xdr:to>
      <xdr:col>26</xdr:col>
      <xdr:colOff>266700</xdr:colOff>
      <xdr:row>198</xdr:row>
      <xdr:rowOff>66675</xdr:rowOff>
    </xdr:to>
    <xdr:graphicFrame>
      <xdr:nvGraphicFramePr>
        <xdr:cNvPr id="1" name="Chart 1"/>
        <xdr:cNvGraphicFramePr/>
      </xdr:nvGraphicFramePr>
      <xdr:xfrm>
        <a:off x="6438900" y="29756100"/>
        <a:ext cx="35337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17</xdr:row>
      <xdr:rowOff>76200</xdr:rowOff>
    </xdr:from>
    <xdr:to>
      <xdr:col>15</xdr:col>
      <xdr:colOff>495300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5448300" y="2895600"/>
        <a:ext cx="41910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37</xdr:row>
      <xdr:rowOff>114300</xdr:rowOff>
    </xdr:from>
    <xdr:to>
      <xdr:col>15</xdr:col>
      <xdr:colOff>495300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5467350" y="6181725"/>
        <a:ext cx="41719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542925</xdr:colOff>
      <xdr:row>36</xdr:row>
      <xdr:rowOff>57150</xdr:rowOff>
    </xdr:to>
    <xdr:graphicFrame>
      <xdr:nvGraphicFramePr>
        <xdr:cNvPr id="3" name="Chart 3"/>
        <xdr:cNvGraphicFramePr/>
      </xdr:nvGraphicFramePr>
      <xdr:xfrm>
        <a:off x="9753600" y="2819400"/>
        <a:ext cx="42005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38</xdr:row>
      <xdr:rowOff>0</xdr:rowOff>
    </xdr:from>
    <xdr:to>
      <xdr:col>22</xdr:col>
      <xdr:colOff>552450</xdr:colOff>
      <xdr:row>57</xdr:row>
      <xdr:rowOff>76200</xdr:rowOff>
    </xdr:to>
    <xdr:graphicFrame>
      <xdr:nvGraphicFramePr>
        <xdr:cNvPr id="4" name="Chart 4"/>
        <xdr:cNvGraphicFramePr/>
      </xdr:nvGraphicFramePr>
      <xdr:xfrm>
        <a:off x="9753600" y="6229350"/>
        <a:ext cx="42100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29</xdr:col>
      <xdr:colOff>552450</xdr:colOff>
      <xdr:row>36</xdr:row>
      <xdr:rowOff>66675</xdr:rowOff>
    </xdr:to>
    <xdr:graphicFrame>
      <xdr:nvGraphicFramePr>
        <xdr:cNvPr id="5" name="Chart 5"/>
        <xdr:cNvGraphicFramePr/>
      </xdr:nvGraphicFramePr>
      <xdr:xfrm>
        <a:off x="14020800" y="2819400"/>
        <a:ext cx="42100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0</xdr:colOff>
      <xdr:row>38</xdr:row>
      <xdr:rowOff>0</xdr:rowOff>
    </xdr:from>
    <xdr:to>
      <xdr:col>29</xdr:col>
      <xdr:colOff>561975</xdr:colOff>
      <xdr:row>57</xdr:row>
      <xdr:rowOff>85725</xdr:rowOff>
    </xdr:to>
    <xdr:graphicFrame>
      <xdr:nvGraphicFramePr>
        <xdr:cNvPr id="6" name="Chart 6"/>
        <xdr:cNvGraphicFramePr/>
      </xdr:nvGraphicFramePr>
      <xdr:xfrm>
        <a:off x="14020800" y="6229350"/>
        <a:ext cx="4219575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21</xdr:row>
      <xdr:rowOff>142875</xdr:rowOff>
    </xdr:from>
    <xdr:to>
      <xdr:col>8</xdr:col>
      <xdr:colOff>57150</xdr:colOff>
      <xdr:row>41</xdr:row>
      <xdr:rowOff>66675</xdr:rowOff>
    </xdr:to>
    <xdr:graphicFrame>
      <xdr:nvGraphicFramePr>
        <xdr:cNvPr id="7" name="Chart 7"/>
        <xdr:cNvGraphicFramePr/>
      </xdr:nvGraphicFramePr>
      <xdr:xfrm>
        <a:off x="28575" y="3619500"/>
        <a:ext cx="490537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8</xdr:col>
      <xdr:colOff>38100</xdr:colOff>
      <xdr:row>62</xdr:row>
      <xdr:rowOff>95250</xdr:rowOff>
    </xdr:to>
    <xdr:graphicFrame>
      <xdr:nvGraphicFramePr>
        <xdr:cNvPr id="8" name="Chart 8"/>
        <xdr:cNvGraphicFramePr/>
      </xdr:nvGraphicFramePr>
      <xdr:xfrm>
        <a:off x="0" y="7038975"/>
        <a:ext cx="49149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80</xdr:row>
      <xdr:rowOff>114300</xdr:rowOff>
    </xdr:from>
    <xdr:to>
      <xdr:col>8</xdr:col>
      <xdr:colOff>0</xdr:colOff>
      <xdr:row>91</xdr:row>
      <xdr:rowOff>19050</xdr:rowOff>
    </xdr:to>
    <xdr:graphicFrame>
      <xdr:nvGraphicFramePr>
        <xdr:cNvPr id="1" name="Chart 4"/>
        <xdr:cNvGraphicFramePr/>
      </xdr:nvGraphicFramePr>
      <xdr:xfrm>
        <a:off x="4533900" y="13144500"/>
        <a:ext cx="13049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38100</xdr:rowOff>
    </xdr:from>
    <xdr:to>
      <xdr:col>15</xdr:col>
      <xdr:colOff>552450</xdr:colOff>
      <xdr:row>19</xdr:row>
      <xdr:rowOff>28575</xdr:rowOff>
    </xdr:to>
    <xdr:graphicFrame>
      <xdr:nvGraphicFramePr>
        <xdr:cNvPr id="2" name="Chart 5"/>
        <xdr:cNvGraphicFramePr/>
      </xdr:nvGraphicFramePr>
      <xdr:xfrm>
        <a:off x="5848350" y="38100"/>
        <a:ext cx="48101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49</xdr:row>
      <xdr:rowOff>104775</xdr:rowOff>
    </xdr:from>
    <xdr:to>
      <xdr:col>6</xdr:col>
      <xdr:colOff>0</xdr:colOff>
      <xdr:row>72</xdr:row>
      <xdr:rowOff>0</xdr:rowOff>
    </xdr:to>
    <xdr:graphicFrame>
      <xdr:nvGraphicFramePr>
        <xdr:cNvPr id="3" name="Chart 9"/>
        <xdr:cNvGraphicFramePr/>
      </xdr:nvGraphicFramePr>
      <xdr:xfrm>
        <a:off x="2181225" y="8115300"/>
        <a:ext cx="24384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80</xdr:row>
      <xdr:rowOff>95250</xdr:rowOff>
    </xdr:from>
    <xdr:to>
      <xdr:col>5</xdr:col>
      <xdr:colOff>314325</xdr:colOff>
      <xdr:row>91</xdr:row>
      <xdr:rowOff>9525</xdr:rowOff>
    </xdr:to>
    <xdr:graphicFrame>
      <xdr:nvGraphicFramePr>
        <xdr:cNvPr id="4" name="Chart 11"/>
        <xdr:cNvGraphicFramePr/>
      </xdr:nvGraphicFramePr>
      <xdr:xfrm>
        <a:off x="1590675" y="13125450"/>
        <a:ext cx="2733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180975</xdr:colOff>
      <xdr:row>0</xdr:row>
      <xdr:rowOff>114300</xdr:rowOff>
    </xdr:from>
    <xdr:to>
      <xdr:col>23</xdr:col>
      <xdr:colOff>247650</xdr:colOff>
      <xdr:row>22</xdr:row>
      <xdr:rowOff>123825</xdr:rowOff>
    </xdr:to>
    <xdr:graphicFrame>
      <xdr:nvGraphicFramePr>
        <xdr:cNvPr id="5" name="Chart 13"/>
        <xdr:cNvGraphicFramePr/>
      </xdr:nvGraphicFramePr>
      <xdr:xfrm>
        <a:off x="10287000" y="114300"/>
        <a:ext cx="494347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tabSelected="1" workbookViewId="0" topLeftCell="A1">
      <pane ySplit="3" topLeftCell="BM190" activePane="bottomLeft" state="frozen"/>
      <selection pane="topLeft" activeCell="A1" sqref="A1"/>
      <selection pane="bottomLeft" activeCell="D232" sqref="D232"/>
    </sheetView>
  </sheetViews>
  <sheetFormatPr defaultColWidth="9.140625" defaultRowHeight="12.75"/>
  <cols>
    <col min="1" max="1" width="10.140625" style="0" bestFit="1" customWidth="1"/>
    <col min="2" max="2" width="19.8515625" style="0" customWidth="1"/>
    <col min="3" max="3" width="4.00390625" style="0" customWidth="1"/>
    <col min="4" max="4" width="4.421875" style="0" customWidth="1"/>
    <col min="5" max="5" width="4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4.28125" style="0" customWidth="1"/>
    <col min="10" max="10" width="4.00390625" style="0" customWidth="1"/>
    <col min="11" max="12" width="4.421875" style="0" customWidth="1"/>
    <col min="13" max="13" width="4.140625" style="0" customWidth="1"/>
    <col min="15" max="15" width="7.7109375" style="0" customWidth="1"/>
    <col min="16" max="16" width="4.28125" style="0" customWidth="1"/>
    <col min="17" max="17" width="4.00390625" style="0" customWidth="1"/>
    <col min="18" max="18" width="6.42187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5.00390625" style="0" customWidth="1"/>
    <col min="23" max="23" width="4.8515625" style="0" customWidth="1"/>
    <col min="24" max="24" width="4.7109375" style="0" customWidth="1"/>
    <col min="25" max="25" width="5.8515625" style="0" customWidth="1"/>
    <col min="26" max="26" width="4.140625" style="0" customWidth="1"/>
  </cols>
  <sheetData>
    <row r="1" spans="1:6" ht="12.75">
      <c r="A1" s="1" t="s">
        <v>176</v>
      </c>
      <c r="F1" s="9" t="e">
        <f>(SUM(D7:F7)/J7)*100</f>
        <v>#DIV/0!</v>
      </c>
    </row>
    <row r="2" spans="1:8" ht="12.75">
      <c r="A2" s="19" t="s">
        <v>155</v>
      </c>
      <c r="H2" s="1" t="s">
        <v>74</v>
      </c>
    </row>
    <row r="3" spans="1:15" ht="13.5" thickBot="1">
      <c r="A3" s="18" t="s">
        <v>58</v>
      </c>
      <c r="B3" s="6"/>
      <c r="C3" s="18" t="s">
        <v>65</v>
      </c>
      <c r="D3" s="18" t="s">
        <v>66</v>
      </c>
      <c r="E3" s="18" t="s">
        <v>64</v>
      </c>
      <c r="F3" s="18" t="s">
        <v>62</v>
      </c>
      <c r="G3" s="18" t="s">
        <v>67</v>
      </c>
      <c r="H3" s="18" t="s">
        <v>68</v>
      </c>
      <c r="I3" s="18" t="s">
        <v>69</v>
      </c>
      <c r="J3" s="18" t="s">
        <v>70</v>
      </c>
      <c r="K3" s="18" t="s">
        <v>71</v>
      </c>
      <c r="L3" s="18" t="s">
        <v>72</v>
      </c>
      <c r="M3" s="18" t="s">
        <v>73</v>
      </c>
      <c r="O3" s="18" t="s">
        <v>108</v>
      </c>
    </row>
    <row r="4" spans="1:15" ht="12.75">
      <c r="A4" s="1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</row>
    <row r="5" spans="1:15" ht="12.75">
      <c r="A5" t="s">
        <v>6</v>
      </c>
      <c r="B5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15" t="e">
        <f>AVERAGE(C5:M5)</f>
        <v>#DIV/0!</v>
      </c>
    </row>
    <row r="6" spans="2:15" ht="12.75">
      <c r="B6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4"/>
    </row>
    <row r="7" spans="2:15" ht="12.75">
      <c r="B7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15" t="e">
        <f>AVERAGE(C7:M7)</f>
        <v>#DIV/0!</v>
      </c>
    </row>
    <row r="8" spans="1:15" ht="12.75">
      <c r="A8" t="s">
        <v>5</v>
      </c>
      <c r="B8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15" t="e">
        <f>AVERAGE(C8:M8)</f>
        <v>#DIV/0!</v>
      </c>
    </row>
    <row r="9" spans="2:15" ht="12.75">
      <c r="B9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15"/>
    </row>
    <row r="10" spans="2:15" ht="12.75">
      <c r="B10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15" t="e">
        <f>AVERAGE(C10:M10)</f>
        <v>#DIV/0!</v>
      </c>
    </row>
    <row r="11" spans="1:15" ht="12.75">
      <c r="A11" t="s">
        <v>7</v>
      </c>
      <c r="B11" t="s">
        <v>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15" t="e">
        <f>AVERAGE(C11:M11)</f>
        <v>#DIV/0!</v>
      </c>
    </row>
    <row r="12" spans="2:15" ht="12.75">
      <c r="B12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15"/>
    </row>
    <row r="13" spans="2:15" ht="12.75">
      <c r="B13" t="s">
        <v>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15" t="e">
        <f>AVERAGE(C13:M13)</f>
        <v>#DIV/0!</v>
      </c>
    </row>
    <row r="14" spans="1:15" ht="12.75">
      <c r="A14" t="s">
        <v>8</v>
      </c>
      <c r="B14" t="s">
        <v>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O14" s="15" t="e">
        <f>AVERAGE(C14:M14)</f>
        <v>#DIV/0!</v>
      </c>
    </row>
    <row r="15" spans="2:15" ht="12.75">
      <c r="B15" t="s">
        <v>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O15" s="15"/>
    </row>
    <row r="16" spans="2:15" ht="12.75">
      <c r="B16" t="s">
        <v>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O16" s="15" t="e">
        <f>AVERAGE(C16:M16)</f>
        <v>#DIV/0!</v>
      </c>
    </row>
    <row r="17" spans="1:15" ht="12.75">
      <c r="A17" t="s">
        <v>9</v>
      </c>
      <c r="B17" t="s">
        <v>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O17" s="15" t="e">
        <f>AVERAGE(C17:M17)</f>
        <v>#DIV/0!</v>
      </c>
    </row>
    <row r="18" spans="2:15" ht="12.75">
      <c r="B18" t="s">
        <v>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O18" s="15"/>
    </row>
    <row r="19" spans="2:15" ht="12.75">
      <c r="B19" t="s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O19" s="15" t="e">
        <f>AVERAGE(C19:M19)</f>
        <v>#DIV/0!</v>
      </c>
    </row>
    <row r="20" spans="1:15" ht="12.75">
      <c r="A20" s="1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O20" s="4"/>
    </row>
    <row r="21" spans="1:15" ht="12.75">
      <c r="A21" t="s">
        <v>11</v>
      </c>
      <c r="B21" t="s">
        <v>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13"/>
      <c r="O21" s="15" t="e">
        <f>AVERAGE(C21:M21)</f>
        <v>#DIV/0!</v>
      </c>
    </row>
    <row r="22" spans="2:22" ht="12.75">
      <c r="B22" t="s">
        <v>57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O22" s="15" t="s">
        <v>58</v>
      </c>
      <c r="Q22" s="1" t="s">
        <v>134</v>
      </c>
      <c r="V22" s="27" t="e">
        <f>((O5+O8+O11+O14+O17)/5)/100</f>
        <v>#DIV/0!</v>
      </c>
    </row>
    <row r="23" spans="2:22" ht="12.75">
      <c r="B23" t="s">
        <v>12</v>
      </c>
      <c r="C23" s="8"/>
      <c r="D23" s="8"/>
      <c r="E23" s="8"/>
      <c r="F23" s="8"/>
      <c r="G23" s="8"/>
      <c r="H23" s="13"/>
      <c r="I23" s="8"/>
      <c r="J23" s="8"/>
      <c r="K23" s="8"/>
      <c r="L23" s="8"/>
      <c r="M23" s="8"/>
      <c r="O23" s="15" t="e">
        <f aca="true" t="shared" si="0" ref="O23:O45">AVERAGE(C23:M23)</f>
        <v>#DIV/0!</v>
      </c>
      <c r="V23" s="4"/>
    </row>
    <row r="24" spans="2:22" ht="12.75">
      <c r="B24" t="s">
        <v>57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O24" s="15" t="e">
        <f t="shared" si="0"/>
        <v>#DIV/0!</v>
      </c>
      <c r="Q24" s="1"/>
      <c r="V24" s="15"/>
    </row>
    <row r="25" spans="1:22" ht="12.75">
      <c r="A25" t="s">
        <v>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5" t="e">
        <f t="shared" si="0"/>
        <v>#DIV/0!</v>
      </c>
      <c r="Q25" s="4"/>
      <c r="R25" s="4"/>
      <c r="S25" s="4"/>
      <c r="T25" s="4"/>
      <c r="U25" s="4" t="s">
        <v>58</v>
      </c>
      <c r="V25" s="4"/>
    </row>
    <row r="26" spans="1:22" ht="12.75">
      <c r="A26" t="s">
        <v>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5" t="e">
        <f t="shared" si="0"/>
        <v>#DIV/0!</v>
      </c>
      <c r="Q26" s="4"/>
      <c r="R26" s="4"/>
      <c r="S26" s="4"/>
      <c r="T26" s="4"/>
      <c r="U26" s="4"/>
      <c r="V26" s="4"/>
    </row>
    <row r="27" spans="1:22" ht="12.75">
      <c r="A27" t="s">
        <v>15</v>
      </c>
      <c r="C27" s="49"/>
      <c r="D27" s="49"/>
      <c r="E27" s="49"/>
      <c r="F27" s="14"/>
      <c r="G27" s="14"/>
      <c r="H27" s="14"/>
      <c r="I27" s="14"/>
      <c r="J27" s="14"/>
      <c r="K27" s="14"/>
      <c r="L27" s="14"/>
      <c r="M27" s="14"/>
      <c r="O27" s="15" t="e">
        <f t="shared" si="0"/>
        <v>#DIV/0!</v>
      </c>
      <c r="Q27" s="1" t="s">
        <v>136</v>
      </c>
      <c r="V27" s="15" t="e">
        <f>O27</f>
        <v>#DIV/0!</v>
      </c>
    </row>
    <row r="28" spans="1:22" ht="12.75">
      <c r="A28" t="s">
        <v>16</v>
      </c>
      <c r="C28" s="49"/>
      <c r="D28" s="49"/>
      <c r="E28" s="49"/>
      <c r="F28" s="14"/>
      <c r="G28" s="14"/>
      <c r="H28" s="14"/>
      <c r="I28" s="14"/>
      <c r="J28" s="14"/>
      <c r="K28" s="14"/>
      <c r="L28" s="14"/>
      <c r="M28" s="14"/>
      <c r="O28" s="15" t="e">
        <f t="shared" si="0"/>
        <v>#DIV/0!</v>
      </c>
      <c r="Q28" s="1" t="s">
        <v>137</v>
      </c>
      <c r="V28" s="15" t="e">
        <f>O28</f>
        <v>#DIV/0!</v>
      </c>
    </row>
    <row r="29" spans="1:22" ht="12.75">
      <c r="A29" t="s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O29" s="15" t="e">
        <f t="shared" si="0"/>
        <v>#DIV/0!</v>
      </c>
      <c r="Q29" s="1"/>
      <c r="V29" s="25"/>
    </row>
    <row r="30" spans="1:15" ht="12.75">
      <c r="A30" s="1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O30" s="4"/>
    </row>
    <row r="31" spans="1:15" ht="12.75">
      <c r="A31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O31" s="15" t="e">
        <f>AVERAGE(C31:L31)</f>
        <v>#DIV/0!</v>
      </c>
    </row>
    <row r="32" spans="1:15" ht="12.75">
      <c r="A32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O32" s="15" t="e">
        <f aca="true" t="shared" si="1" ref="O32:O38">AVERAGE(C32:L32)</f>
        <v>#DIV/0!</v>
      </c>
    </row>
    <row r="33" spans="1:15" ht="12.75">
      <c r="A33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O33" s="15" t="e">
        <f t="shared" si="1"/>
        <v>#DIV/0!</v>
      </c>
    </row>
    <row r="34" spans="1:15" ht="12.75">
      <c r="A34" t="s">
        <v>22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O34" s="15" t="e">
        <f t="shared" si="1"/>
        <v>#DIV/0!</v>
      </c>
    </row>
    <row r="35" spans="1:15" ht="12.75">
      <c r="A35" t="s">
        <v>23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O35" s="15" t="e">
        <f t="shared" si="1"/>
        <v>#DIV/0!</v>
      </c>
    </row>
    <row r="36" spans="1:15" ht="12.75">
      <c r="A36" t="s">
        <v>24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O36" s="15" t="e">
        <f t="shared" si="1"/>
        <v>#DIV/0!</v>
      </c>
    </row>
    <row r="37" spans="1:15" ht="12.75">
      <c r="A37" t="s">
        <v>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O37" s="15" t="e">
        <f t="shared" si="1"/>
        <v>#DIV/0!</v>
      </c>
    </row>
    <row r="38" spans="1:22" ht="12.75">
      <c r="A38" t="s">
        <v>26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15" t="e">
        <f t="shared" si="1"/>
        <v>#DIV/0!</v>
      </c>
      <c r="Q38" s="1" t="s">
        <v>124</v>
      </c>
      <c r="V38" s="15" t="e">
        <f>(SUM(O31:O38))/8</f>
        <v>#DIV/0!</v>
      </c>
    </row>
    <row r="39" spans="1:15" ht="12.75">
      <c r="A39" s="1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O39" s="4"/>
    </row>
    <row r="40" spans="1:15" ht="12.75">
      <c r="A40" t="s">
        <v>28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O40" s="15" t="e">
        <f t="shared" si="0"/>
        <v>#DIV/0!</v>
      </c>
    </row>
    <row r="41" spans="1:15" ht="12.75">
      <c r="A41" t="s">
        <v>29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O41" s="15" t="e">
        <f t="shared" si="0"/>
        <v>#DIV/0!</v>
      </c>
    </row>
    <row r="42" spans="1:15" ht="12.75">
      <c r="A42" t="s">
        <v>30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O42" s="15" t="e">
        <f t="shared" si="0"/>
        <v>#DIV/0!</v>
      </c>
    </row>
    <row r="43" spans="1:15" ht="12.75">
      <c r="A43" t="s">
        <v>31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O43" s="15" t="e">
        <f t="shared" si="0"/>
        <v>#DIV/0!</v>
      </c>
    </row>
    <row r="44" spans="1:15" ht="12.75">
      <c r="A44" t="s">
        <v>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15" t="e">
        <f t="shared" si="0"/>
        <v>#DIV/0!</v>
      </c>
    </row>
    <row r="45" spans="1:22" ht="12.75">
      <c r="A45" t="s">
        <v>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5" t="e">
        <f t="shared" si="0"/>
        <v>#DIV/0!</v>
      </c>
      <c r="Q45" s="1" t="s">
        <v>125</v>
      </c>
      <c r="V45" s="15" t="e">
        <f>(SUM(O40:O45))/6</f>
        <v>#DIV/0!</v>
      </c>
    </row>
    <row r="46" spans="1:22" ht="12.75">
      <c r="A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58</v>
      </c>
      <c r="O46" s="4"/>
      <c r="Q46" t="s">
        <v>145</v>
      </c>
      <c r="V46" t="e">
        <f>(V45/17)*100</f>
        <v>#DIV/0!</v>
      </c>
    </row>
    <row r="47" spans="1:15" ht="12.75">
      <c r="A47" s="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O47" s="4"/>
    </row>
    <row r="48" spans="1:15" ht="12.75">
      <c r="A48" s="2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58</v>
      </c>
      <c r="O48" s="4"/>
    </row>
    <row r="49" spans="1:15" ht="12.75">
      <c r="A49" t="s">
        <v>34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O49" s="9"/>
    </row>
    <row r="50" spans="1:15" ht="12.75">
      <c r="A50" t="s">
        <v>35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15" t="e">
        <f>AVERAGE(C50:M50)</f>
        <v>#DIV/0!</v>
      </c>
    </row>
    <row r="51" spans="1:15" ht="12.75">
      <c r="A51" t="s">
        <v>36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15" t="e">
        <f>AVERAGE(C51:M51)</f>
        <v>#DIV/0!</v>
      </c>
    </row>
    <row r="52" spans="1:15" ht="12.75">
      <c r="A52" s="2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2.75">
      <c r="A53" s="5" t="s">
        <v>34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O53" s="9"/>
    </row>
    <row r="54" spans="1:15" ht="12.75">
      <c r="A54" t="s">
        <v>38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15" t="e">
        <f aca="true" t="shared" si="2" ref="O54:O59">AVERAGE(C54:M54)</f>
        <v>#DIV/0!</v>
      </c>
    </row>
    <row r="55" spans="1:15" ht="12.75">
      <c r="A55" t="s">
        <v>39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15" t="e">
        <f t="shared" si="2"/>
        <v>#DIV/0!</v>
      </c>
    </row>
    <row r="56" spans="1:15" ht="12.75">
      <c r="A56" s="3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O56" s="4"/>
    </row>
    <row r="57" spans="1:15" ht="12.75">
      <c r="A57" t="s">
        <v>41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O57" s="15" t="e">
        <f t="shared" si="2"/>
        <v>#DIV/0!</v>
      </c>
    </row>
    <row r="58" spans="1:15" ht="12.75">
      <c r="A58" t="s">
        <v>39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O58" s="15" t="e">
        <f t="shared" si="2"/>
        <v>#DIV/0!</v>
      </c>
    </row>
    <row r="59" spans="1:15" ht="12.75">
      <c r="A59" t="s">
        <v>42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O59" s="15" t="e">
        <f t="shared" si="2"/>
        <v>#DIV/0!</v>
      </c>
    </row>
    <row r="60" spans="1:15" ht="12.75">
      <c r="A60" s="2" t="s">
        <v>43</v>
      </c>
      <c r="C60" s="4"/>
      <c r="D60" s="4"/>
      <c r="E60" s="4"/>
      <c r="F60" s="4"/>
      <c r="G60" s="4"/>
      <c r="H60" s="4"/>
      <c r="I60" s="4"/>
      <c r="J60" s="4"/>
      <c r="K60" s="4" t="s">
        <v>58</v>
      </c>
      <c r="L60" s="4" t="s">
        <v>58</v>
      </c>
      <c r="M60" s="7"/>
      <c r="O60" s="4"/>
    </row>
    <row r="61" spans="1:15" ht="12.75">
      <c r="A61" t="s">
        <v>44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/>
    </row>
    <row r="62" spans="1:15" ht="12.75">
      <c r="A62" t="s">
        <v>45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9"/>
    </row>
    <row r="63" spans="1:15" ht="12.75">
      <c r="A63" t="s">
        <v>46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/>
    </row>
    <row r="64" spans="1:15" ht="12.75">
      <c r="A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9"/>
    </row>
    <row r="65" spans="1:15" ht="12.75">
      <c r="A65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/>
    </row>
    <row r="66" spans="1:15" ht="12.75">
      <c r="A66" t="s">
        <v>49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9"/>
    </row>
    <row r="67" spans="1:15" ht="12.75">
      <c r="A67" t="s">
        <v>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/>
    </row>
    <row r="68" spans="1:15" ht="12.75">
      <c r="A68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9"/>
    </row>
    <row r="69" spans="1:15" ht="12.75">
      <c r="A69" t="s">
        <v>52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/>
    </row>
    <row r="70" spans="1:15" ht="12.75">
      <c r="A70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9"/>
    </row>
    <row r="71" spans="1:15" ht="12.75">
      <c r="A71" t="s">
        <v>54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/>
    </row>
    <row r="72" spans="1:15" ht="12.75">
      <c r="A72" s="1" t="s">
        <v>61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O72" s="4"/>
    </row>
    <row r="73" spans="1:15" ht="12.75">
      <c r="A73" s="2" t="s">
        <v>33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7" t="s">
        <v>58</v>
      </c>
      <c r="O73" s="4"/>
    </row>
    <row r="74" spans="1:15" ht="12.75">
      <c r="A74" t="s">
        <v>34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O74" s="9"/>
    </row>
    <row r="75" spans="1:15" ht="12.75">
      <c r="A75" t="s">
        <v>35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O75" s="15" t="e">
        <f>AVERAGE(C75:M75)</f>
        <v>#DIV/0!</v>
      </c>
    </row>
    <row r="76" spans="1:15" ht="12.75">
      <c r="A76" t="s">
        <v>36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O76" s="15" t="e">
        <f>AVERAGE(C76:M76)</f>
        <v>#DIV/0!</v>
      </c>
    </row>
    <row r="77" spans="1:15" ht="12.75">
      <c r="A77" s="2" t="s">
        <v>37</v>
      </c>
      <c r="C77" s="4" t="s">
        <v>58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2.75">
      <c r="A78" s="2" t="s">
        <v>63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O78" s="9"/>
    </row>
    <row r="79" spans="1:15" ht="12.75">
      <c r="A79" t="s">
        <v>38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O79" s="15" t="e">
        <f>AVERAGE(C79:M79)</f>
        <v>#DIV/0!</v>
      </c>
    </row>
    <row r="80" spans="1:15" ht="12.75">
      <c r="A80" t="s">
        <v>39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O80" s="15" t="e">
        <f>AVERAGE(C80:M80)</f>
        <v>#DIV/0!</v>
      </c>
    </row>
    <row r="81" spans="1:15" ht="12.75">
      <c r="A81" s="2" t="s">
        <v>40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O81" s="4"/>
    </row>
    <row r="82" spans="1:15" ht="12.75">
      <c r="A82" t="s">
        <v>41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O82" s="15" t="e">
        <f>AVERAGE(C82:M82)</f>
        <v>#DIV/0!</v>
      </c>
    </row>
    <row r="83" spans="1:15" ht="12.75">
      <c r="A83" t="s">
        <v>39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O83" s="15" t="e">
        <f>AVERAGE(C83:M83)</f>
        <v>#DIV/0!</v>
      </c>
    </row>
    <row r="84" spans="1:15" ht="12.75">
      <c r="A84" t="s">
        <v>42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O84" s="15" t="e">
        <f>AVERAGE(C84:M84)</f>
        <v>#DIV/0!</v>
      </c>
    </row>
    <row r="85" spans="1:15" ht="12.75">
      <c r="A85" s="2" t="s">
        <v>43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 t="s">
        <v>58</v>
      </c>
      <c r="O85" s="4"/>
    </row>
    <row r="86" spans="1:15" ht="12.75">
      <c r="A8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/>
    </row>
    <row r="87" spans="1:15" ht="12.75">
      <c r="A87" t="s">
        <v>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9"/>
    </row>
    <row r="88" spans="1:15" ht="12.75">
      <c r="A88" t="s">
        <v>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9"/>
    </row>
    <row r="89" spans="1:15" ht="12.75">
      <c r="A89" t="s">
        <v>47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/>
    </row>
    <row r="90" spans="1:15" ht="12.75">
      <c r="A90" t="s">
        <v>48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9"/>
    </row>
    <row r="91" spans="1:15" ht="12.75">
      <c r="A91" t="s">
        <v>49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/>
    </row>
    <row r="92" spans="1:15" ht="12.75">
      <c r="A92" t="s">
        <v>50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9"/>
    </row>
    <row r="93" spans="1:15" ht="12.75">
      <c r="A93" t="s">
        <v>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/>
    </row>
    <row r="94" spans="1:15" ht="12.75">
      <c r="A94" t="s">
        <v>52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9"/>
    </row>
    <row r="95" spans="1:15" ht="12.75">
      <c r="A95" t="s">
        <v>53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/>
    </row>
    <row r="96" spans="1:15" ht="13.5" thickBot="1">
      <c r="A96" s="6" t="s">
        <v>54</v>
      </c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9"/>
    </row>
    <row r="98" spans="3:12" ht="12.75">
      <c r="C98" s="20" t="s">
        <v>76</v>
      </c>
      <c r="D98" s="20" t="s">
        <v>77</v>
      </c>
      <c r="E98" s="20" t="s">
        <v>78</v>
      </c>
      <c r="F98" s="20" t="s">
        <v>79</v>
      </c>
      <c r="G98" s="20" t="s">
        <v>80</v>
      </c>
      <c r="H98" s="20" t="s">
        <v>81</v>
      </c>
      <c r="I98" s="20" t="s">
        <v>82</v>
      </c>
      <c r="J98" s="20" t="s">
        <v>83</v>
      </c>
      <c r="K98" s="20" t="s">
        <v>84</v>
      </c>
      <c r="L98" s="20" t="s">
        <v>85</v>
      </c>
    </row>
    <row r="99" spans="1:15" ht="12.75">
      <c r="A99" s="1" t="s">
        <v>87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O99" s="4"/>
    </row>
    <row r="100" spans="1:15" ht="12.75">
      <c r="A100" s="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O100" s="4"/>
    </row>
    <row r="101" spans="1:15" ht="12.75">
      <c r="A101" t="s">
        <v>88</v>
      </c>
      <c r="B101">
        <v>0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O101" s="15" t="e">
        <f aca="true" t="shared" si="3" ref="O101:O115">AVERAGE(C101:M101)</f>
        <v>#DIV/0!</v>
      </c>
    </row>
    <row r="102" spans="2:15" ht="12.75">
      <c r="B102">
        <v>1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O102" s="15" t="e">
        <f t="shared" si="3"/>
        <v>#DIV/0!</v>
      </c>
    </row>
    <row r="103" spans="2:15" ht="12.75">
      <c r="B103">
        <v>2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O103" s="15" t="e">
        <f t="shared" si="3"/>
        <v>#DIV/0!</v>
      </c>
    </row>
    <row r="104" spans="2:15" ht="12.75">
      <c r="B104">
        <v>3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O104" s="15" t="e">
        <f t="shared" si="3"/>
        <v>#DIV/0!</v>
      </c>
    </row>
    <row r="105" spans="2:15" ht="12.75">
      <c r="B105">
        <v>4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O105" s="15" t="e">
        <f t="shared" si="3"/>
        <v>#DIV/0!</v>
      </c>
    </row>
    <row r="106" spans="2:15" ht="12.75">
      <c r="B106">
        <v>5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O106" s="15" t="e">
        <f t="shared" si="3"/>
        <v>#DIV/0!</v>
      </c>
    </row>
    <row r="107" spans="2:15" ht="12.75">
      <c r="B107">
        <v>6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O107" s="15" t="e">
        <f t="shared" si="3"/>
        <v>#DIV/0!</v>
      </c>
    </row>
    <row r="108" spans="2:15" ht="12.75">
      <c r="B108">
        <v>7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O108" s="15" t="e">
        <f t="shared" si="3"/>
        <v>#DIV/0!</v>
      </c>
    </row>
    <row r="109" spans="2:15" ht="12.75">
      <c r="B109">
        <v>8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O109" s="15" t="e">
        <f t="shared" si="3"/>
        <v>#DIV/0!</v>
      </c>
    </row>
    <row r="110" spans="2:27" ht="12.75">
      <c r="B110">
        <v>9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O110" s="15" t="e">
        <f t="shared" si="3"/>
        <v>#DIV/0!</v>
      </c>
      <c r="T110" s="1" t="s">
        <v>120</v>
      </c>
      <c r="AA110" s="15" t="e">
        <f>AVERAGE(O101:O110)</f>
        <v>#DIV/0!</v>
      </c>
    </row>
    <row r="111" spans="2:15" ht="12.75">
      <c r="B111">
        <v>10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O111" s="15" t="e">
        <f t="shared" si="3"/>
        <v>#DIV/0!</v>
      </c>
    </row>
    <row r="112" spans="2:15" ht="12.75">
      <c r="B112">
        <v>11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O112" s="15" t="e">
        <f t="shared" si="3"/>
        <v>#DIV/0!</v>
      </c>
    </row>
    <row r="113" spans="2:15" ht="12.75">
      <c r="B113">
        <v>12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O113" s="15" t="e">
        <f t="shared" si="3"/>
        <v>#DIV/0!</v>
      </c>
    </row>
    <row r="114" spans="2:15" ht="12.75">
      <c r="B114">
        <v>13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O114" s="15" t="e">
        <f t="shared" si="3"/>
        <v>#DIV/0!</v>
      </c>
    </row>
    <row r="115" spans="2:15" ht="12.75">
      <c r="B115">
        <v>14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O115" s="15" t="e">
        <f t="shared" si="3"/>
        <v>#DIV/0!</v>
      </c>
    </row>
    <row r="116" spans="1:15" ht="12.75">
      <c r="A116" s="2" t="s">
        <v>13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</row>
    <row r="117" spans="1:27" ht="12.75">
      <c r="A117" t="s">
        <v>88</v>
      </c>
      <c r="B117">
        <v>0</v>
      </c>
      <c r="C117" s="15">
        <f>C25</f>
        <v>0</v>
      </c>
      <c r="D117" s="15">
        <f aca="true" t="shared" si="4" ref="D117:L117">D25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O117" s="15">
        <f>AVERAGE(C117:M117)</f>
        <v>0</v>
      </c>
      <c r="T117" s="1" t="s">
        <v>121</v>
      </c>
      <c r="AA117" s="15" t="e">
        <f>(AVERAGE(O117:O118))-(O121)</f>
        <v>#DIV/0!</v>
      </c>
    </row>
    <row r="118" spans="2:27" ht="12.75">
      <c r="B118">
        <v>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O118" s="15" t="e">
        <f>AVERAGE(C118:M118)</f>
        <v>#DIV/0!</v>
      </c>
      <c r="T118" s="1" t="s">
        <v>122</v>
      </c>
      <c r="AA118" s="15" t="e">
        <f>O27</f>
        <v>#DIV/0!</v>
      </c>
    </row>
    <row r="119" spans="3:2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O119" s="15" t="s">
        <v>58</v>
      </c>
      <c r="T119" s="1" t="s">
        <v>131</v>
      </c>
      <c r="AA119" s="9" t="e">
        <f>(O5+O8+O11+O14+O17)/5</f>
        <v>#DIV/0!</v>
      </c>
    </row>
    <row r="120" spans="1:15" ht="12.75">
      <c r="A120" s="2" t="s">
        <v>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</row>
    <row r="121" spans="1:15" ht="12.75">
      <c r="A121" t="s">
        <v>88</v>
      </c>
      <c r="B121">
        <v>0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O121" s="15">
        <v>0</v>
      </c>
    </row>
    <row r="122" spans="2:15" ht="12.75">
      <c r="B122">
        <v>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O122" s="15" t="s">
        <v>58</v>
      </c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O123" s="15" t="s">
        <v>58</v>
      </c>
    </row>
    <row r="124" spans="1:15" ht="12.75">
      <c r="A124" s="2" t="s">
        <v>89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</row>
    <row r="125" spans="1:15" ht="12.75">
      <c r="A125" t="s">
        <v>88</v>
      </c>
      <c r="B125">
        <v>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O125" s="9"/>
    </row>
    <row r="126" spans="2:15" ht="12.75">
      <c r="B126">
        <v>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O126" s="9"/>
    </row>
    <row r="127" spans="2:15" ht="12.75">
      <c r="B127">
        <v>2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O127" s="9"/>
    </row>
    <row r="128" spans="2:15" ht="12.75">
      <c r="B128">
        <v>3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O128" s="9"/>
    </row>
    <row r="129" spans="2:15" ht="12.75">
      <c r="B129">
        <v>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O129" s="9"/>
    </row>
    <row r="130" spans="2:15" ht="12.75">
      <c r="B130">
        <v>5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O130" s="9"/>
    </row>
    <row r="131" spans="2:15" ht="12.75">
      <c r="B131">
        <v>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O131" s="9"/>
    </row>
    <row r="132" spans="2:15" ht="12.75">
      <c r="B132">
        <v>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O132" s="9"/>
    </row>
    <row r="133" spans="2:15" ht="12.75">
      <c r="B133">
        <v>8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O133" s="9"/>
    </row>
    <row r="134" spans="2:15" ht="12.75">
      <c r="B134">
        <v>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O134" s="9"/>
    </row>
    <row r="135" spans="2:15" ht="12.75">
      <c r="B135">
        <v>10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O135" s="9"/>
    </row>
    <row r="136" spans="2:15" ht="12.75">
      <c r="B136">
        <v>11</v>
      </c>
      <c r="C136" s="9"/>
      <c r="D136" s="9"/>
      <c r="E136" s="9"/>
      <c r="F136" s="9" t="s">
        <v>58</v>
      </c>
      <c r="G136" s="9"/>
      <c r="H136" s="9"/>
      <c r="I136" s="9"/>
      <c r="J136" s="9"/>
      <c r="K136" s="9"/>
      <c r="L136" s="9"/>
      <c r="O136" s="9"/>
    </row>
    <row r="137" spans="2:15" ht="12.75">
      <c r="B137">
        <v>12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O137" s="9"/>
    </row>
    <row r="138" spans="2:15" ht="12.75">
      <c r="B138">
        <v>13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O138" s="9"/>
    </row>
    <row r="139" spans="2:15" ht="12.75">
      <c r="B139">
        <v>14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O139" s="9"/>
    </row>
    <row r="140" spans="1:15" ht="12.75">
      <c r="A140" s="2" t="s">
        <v>90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</row>
    <row r="141" spans="1:18" ht="12.75">
      <c r="A141" t="s">
        <v>88</v>
      </c>
      <c r="B141">
        <v>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O141" s="9"/>
      <c r="R141" s="1" t="s">
        <v>149</v>
      </c>
    </row>
    <row r="142" spans="2:20" ht="13.5" thickBot="1">
      <c r="B142">
        <v>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O142" s="9"/>
      <c r="R142" s="25" t="s">
        <v>58</v>
      </c>
      <c r="S142" s="25" t="s">
        <v>58</v>
      </c>
      <c r="T142" s="25" t="s">
        <v>58</v>
      </c>
    </row>
    <row r="143" spans="2:23" ht="13.5" thickBot="1">
      <c r="B143">
        <v>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O143" s="9"/>
      <c r="R143" s="25" t="s">
        <v>92</v>
      </c>
      <c r="S143" s="25"/>
      <c r="T143" s="25" t="s">
        <v>58</v>
      </c>
      <c r="U143" s="9">
        <f>COUNTIF(C141:L155,R143)</f>
        <v>0</v>
      </c>
      <c r="V143" s="54" t="e">
        <f>(U143/U147)*100</f>
        <v>#DIV/0!</v>
      </c>
      <c r="W143" s="55" t="s">
        <v>156</v>
      </c>
    </row>
    <row r="144" spans="2:23" ht="13.5" thickBot="1">
      <c r="B144">
        <v>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O144" s="9"/>
      <c r="R144" t="s">
        <v>94</v>
      </c>
      <c r="U144" s="9">
        <f>COUNTIF(C141:L155,R144)</f>
        <v>0</v>
      </c>
      <c r="V144" s="54" t="e">
        <f>(U144/U147)*100</f>
        <v>#DIV/0!</v>
      </c>
      <c r="W144" s="55" t="s">
        <v>156</v>
      </c>
    </row>
    <row r="145" spans="2:23" ht="13.5" thickBot="1">
      <c r="B145">
        <v>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O145" s="9"/>
      <c r="R145" t="s">
        <v>93</v>
      </c>
      <c r="U145" s="9">
        <f>COUNTIF(C141:L155,R145)</f>
        <v>0</v>
      </c>
      <c r="V145" s="54" t="e">
        <f>(U145/U147)*100</f>
        <v>#DIV/0!</v>
      </c>
      <c r="W145" s="55" t="s">
        <v>156</v>
      </c>
    </row>
    <row r="146" spans="2:23" ht="13.5" thickBot="1">
      <c r="B146">
        <v>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O146" s="9"/>
      <c r="R146" t="s">
        <v>132</v>
      </c>
      <c r="U146" s="9">
        <f>COUNTIF(C141:L155,R146)</f>
        <v>0</v>
      </c>
      <c r="V146" s="54" t="e">
        <f>(U146/U147)*100</f>
        <v>#DIV/0!</v>
      </c>
      <c r="W146" s="55" t="s">
        <v>156</v>
      </c>
    </row>
    <row r="147" spans="2:21" ht="12.75">
      <c r="B147">
        <v>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O147" s="9"/>
      <c r="U147">
        <f>SUM(U143:U146)</f>
        <v>0</v>
      </c>
    </row>
    <row r="148" spans="1:15" ht="12.75">
      <c r="A148" t="s">
        <v>152</v>
      </c>
      <c r="B148">
        <v>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O148" s="9"/>
    </row>
    <row r="149" spans="2:15" ht="12.75">
      <c r="B149">
        <v>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O149" s="9"/>
    </row>
    <row r="150" spans="2:15" ht="12.75">
      <c r="B150">
        <v>9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O150" s="9"/>
    </row>
    <row r="151" spans="2:15" ht="12.75">
      <c r="B151">
        <v>10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O151" s="9"/>
    </row>
    <row r="152" spans="2:15" ht="12.75">
      <c r="B152">
        <v>11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O152" s="9"/>
    </row>
    <row r="153" spans="2:15" ht="12.75">
      <c r="B153">
        <v>12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O153" s="9"/>
    </row>
    <row r="154" spans="2:15" ht="12.75">
      <c r="B154">
        <v>13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O154" s="9"/>
    </row>
    <row r="155" spans="2:15" ht="12.75">
      <c r="B155">
        <v>14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O155" s="9"/>
    </row>
    <row r="156" spans="1:15" ht="12.75">
      <c r="A156" s="2" t="s">
        <v>91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</row>
    <row r="157" spans="1:15" ht="12.75">
      <c r="A157" t="s">
        <v>88</v>
      </c>
      <c r="B157">
        <v>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O157" s="9"/>
    </row>
    <row r="158" spans="2:15" ht="12.75">
      <c r="B158">
        <v>1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O158" s="9"/>
    </row>
    <row r="159" spans="2:15" ht="12.75">
      <c r="B159">
        <v>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9"/>
    </row>
    <row r="160" spans="2:15" ht="12.75">
      <c r="B160">
        <v>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O160" s="9"/>
    </row>
    <row r="161" spans="2:15" ht="12.75">
      <c r="B161">
        <v>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O161" s="9"/>
    </row>
    <row r="162" spans="2:15" ht="12.75">
      <c r="B162">
        <v>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O162" s="9"/>
    </row>
    <row r="163" spans="2:15" ht="12.75">
      <c r="B163">
        <v>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O163" s="9"/>
    </row>
    <row r="164" spans="2:15" ht="12.75">
      <c r="B164">
        <v>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O164" s="9"/>
    </row>
    <row r="165" spans="2:15" ht="12.75">
      <c r="B165">
        <v>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O165" s="9"/>
    </row>
    <row r="166" spans="2:15" ht="12.75">
      <c r="B166">
        <v>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O166" s="9"/>
    </row>
    <row r="167" spans="2:15" ht="12.75">
      <c r="B167">
        <v>10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O167" s="9"/>
    </row>
    <row r="168" spans="2:15" ht="12.75">
      <c r="B168">
        <v>11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O168" s="9"/>
    </row>
    <row r="169" spans="2:15" ht="12.75">
      <c r="B169">
        <v>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O169" s="9"/>
    </row>
    <row r="170" spans="2:15" ht="12.75">
      <c r="B170">
        <v>13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O170" s="9"/>
    </row>
    <row r="171" spans="2:15" ht="13.5" thickBot="1">
      <c r="B171">
        <v>14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12"/>
    </row>
    <row r="172" spans="1:23" ht="12.75">
      <c r="A172" t="s">
        <v>0</v>
      </c>
      <c r="B172" t="s">
        <v>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O172" s="10"/>
      <c r="R172" s="1" t="s">
        <v>150</v>
      </c>
      <c r="W172" s="9" t="e">
        <f>((SUM(S179:T179))/AA179)*100</f>
        <v>#DIV/0!</v>
      </c>
    </row>
    <row r="173" spans="2:23" ht="12.75">
      <c r="B173" t="s">
        <v>106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O173" s="9"/>
      <c r="R173" s="1" t="s">
        <v>176</v>
      </c>
      <c r="W173" s="9" t="e">
        <f>(SUM(U179:W179)/AA179)*100</f>
        <v>#DIV/0!</v>
      </c>
    </row>
    <row r="174" spans="2:15" ht="12.75">
      <c r="B174" t="s">
        <v>7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O174" s="9"/>
    </row>
    <row r="175" spans="2:15" ht="12.75">
      <c r="B175" t="s">
        <v>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O175" s="9"/>
    </row>
    <row r="176" spans="2:15" ht="12.75">
      <c r="B176" t="s">
        <v>9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O176" s="9"/>
    </row>
    <row r="177" spans="1:19" ht="12.75">
      <c r="A177" s="1" t="s">
        <v>95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S177" s="1" t="s">
        <v>114</v>
      </c>
    </row>
    <row r="178" spans="1:26" ht="12.75">
      <c r="A178" s="2" t="s">
        <v>96</v>
      </c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25" t="s">
        <v>113</v>
      </c>
      <c r="Q178" s="25" t="s">
        <v>112</v>
      </c>
      <c r="R178" s="25" t="s">
        <v>111</v>
      </c>
      <c r="S178" s="25" t="s">
        <v>107</v>
      </c>
      <c r="T178" s="25" t="s">
        <v>75</v>
      </c>
      <c r="U178" s="25" t="s">
        <v>55</v>
      </c>
      <c r="V178" s="25" t="s">
        <v>56</v>
      </c>
      <c r="W178" s="25" t="s">
        <v>105</v>
      </c>
      <c r="X178" s="25" t="s">
        <v>110</v>
      </c>
      <c r="Y178" s="25" t="s">
        <v>148</v>
      </c>
      <c r="Z178" s="26" t="s">
        <v>109</v>
      </c>
    </row>
    <row r="179" spans="1:27" ht="12.75">
      <c r="A179" t="s">
        <v>97</v>
      </c>
      <c r="B179" t="s">
        <v>99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O179" s="15">
        <f aca="true" t="shared" si="5" ref="O179:O190">AVERAGE(C179:M179)</f>
        <v>0</v>
      </c>
      <c r="P179" s="9">
        <f>COUNTIF(C5:M176,P178)</f>
        <v>0</v>
      </c>
      <c r="Q179" s="9">
        <f>COUNTIF(C5:M176,Q178)</f>
        <v>0</v>
      </c>
      <c r="R179" s="9">
        <f>COUNTIF(C5:M176,R178)</f>
        <v>0</v>
      </c>
      <c r="S179" s="9">
        <f>COUNTIF(C5:M176,S178)</f>
        <v>0</v>
      </c>
      <c r="T179" s="9">
        <f>COUNTIF(C5:M176,T178)</f>
        <v>0</v>
      </c>
      <c r="U179" s="9">
        <f>COUNTIF(C5:M176,U178)</f>
        <v>0</v>
      </c>
      <c r="V179" s="9">
        <f>COUNTIF(C5:M176,V178)</f>
        <v>0</v>
      </c>
      <c r="W179" s="9">
        <f>COUNTIF(C5:M176,W178)</f>
        <v>0</v>
      </c>
      <c r="X179" s="9">
        <f>COUNTIF(C5:M176,X178)</f>
        <v>0</v>
      </c>
      <c r="Y179" s="9">
        <f>COUNTIF(C5:M176,Y178)</f>
        <v>0</v>
      </c>
      <c r="Z179" s="9">
        <f>COUNTIF(C5:M176,Z178)</f>
        <v>0</v>
      </c>
      <c r="AA179">
        <f>SUM(P179:Z179)</f>
        <v>0</v>
      </c>
    </row>
    <row r="180" spans="2:27" ht="13.5" thickBot="1">
      <c r="B180" s="23" t="s">
        <v>98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O180" s="15">
        <f t="shared" si="5"/>
        <v>0</v>
      </c>
      <c r="P180" s="9"/>
      <c r="Q180" s="9"/>
      <c r="R180" s="9">
        <v>4000</v>
      </c>
      <c r="S180" s="9">
        <v>0.6</v>
      </c>
      <c r="T180" s="9">
        <v>1.3</v>
      </c>
      <c r="U180" s="9">
        <v>9</v>
      </c>
      <c r="V180" s="9">
        <v>40</v>
      </c>
      <c r="W180" s="9">
        <v>189</v>
      </c>
      <c r="X180" s="9">
        <v>2125</v>
      </c>
      <c r="Y180" s="9">
        <v>4000</v>
      </c>
      <c r="Z180" s="9"/>
      <c r="AA180" t="s">
        <v>133</v>
      </c>
    </row>
    <row r="181" spans="2:28" ht="13.5" thickBot="1">
      <c r="B181" t="s">
        <v>100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O181" s="15">
        <f t="shared" si="5"/>
        <v>0</v>
      </c>
      <c r="P181" s="42"/>
      <c r="Q181" s="9"/>
      <c r="R181" s="9"/>
      <c r="S181" s="9">
        <f aca="true" t="shared" si="6" ref="S181:Y181">S179*S180</f>
        <v>0</v>
      </c>
      <c r="T181" s="9">
        <f t="shared" si="6"/>
        <v>0</v>
      </c>
      <c r="U181" s="9">
        <f t="shared" si="6"/>
        <v>0</v>
      </c>
      <c r="V181" s="9">
        <f t="shared" si="6"/>
        <v>0</v>
      </c>
      <c r="W181" s="9">
        <f t="shared" si="6"/>
        <v>0</v>
      </c>
      <c r="X181" s="9">
        <f t="shared" si="6"/>
        <v>0</v>
      </c>
      <c r="Y181" s="9">
        <f t="shared" si="6"/>
        <v>0</v>
      </c>
      <c r="Z181" s="9"/>
      <c r="AA181" s="43">
        <f>SUM(Q181:Z181)</f>
        <v>0</v>
      </c>
      <c r="AB181" s="43" t="e">
        <f>AA181/AA179</f>
        <v>#DIV/0!</v>
      </c>
    </row>
    <row r="182" spans="1:15" ht="12.75">
      <c r="A182" t="s">
        <v>101</v>
      </c>
      <c r="B182" t="s">
        <v>99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O182" s="15">
        <f t="shared" si="5"/>
        <v>0</v>
      </c>
    </row>
    <row r="183" spans="2:15" ht="12.75">
      <c r="B183" s="23" t="s">
        <v>98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O183" s="15">
        <f t="shared" si="5"/>
        <v>0</v>
      </c>
    </row>
    <row r="184" spans="2:15" ht="12.75">
      <c r="B184" t="s">
        <v>100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O184" s="15">
        <f t="shared" si="5"/>
        <v>0</v>
      </c>
    </row>
    <row r="185" spans="1:15" ht="12.75">
      <c r="A185" t="s">
        <v>102</v>
      </c>
      <c r="B185" t="s">
        <v>99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O185" s="15">
        <f t="shared" si="5"/>
        <v>0</v>
      </c>
    </row>
    <row r="186" spans="2:15" ht="12.75">
      <c r="B186" s="23" t="s">
        <v>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O186" s="15">
        <f t="shared" si="5"/>
        <v>0</v>
      </c>
    </row>
    <row r="187" spans="2:15" ht="12.75">
      <c r="B187" t="s">
        <v>100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O187" s="15">
        <f t="shared" si="5"/>
        <v>0</v>
      </c>
    </row>
    <row r="188" spans="1:15" ht="12.75">
      <c r="A188" t="s">
        <v>103</v>
      </c>
      <c r="B188" t="s">
        <v>99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O188" s="15">
        <f t="shared" si="5"/>
        <v>0</v>
      </c>
    </row>
    <row r="189" spans="2:15" ht="12.75">
      <c r="B189" s="23" t="s">
        <v>98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O189" s="15">
        <f t="shared" si="5"/>
        <v>0</v>
      </c>
    </row>
    <row r="190" spans="2:15" ht="12.75">
      <c r="B190" t="s">
        <v>100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O190" s="15">
        <f t="shared" si="5"/>
        <v>0</v>
      </c>
    </row>
    <row r="191" spans="1:15" ht="12.75">
      <c r="A191" s="2" t="s">
        <v>104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</row>
    <row r="192" spans="1:15" ht="12.75">
      <c r="A192" t="s">
        <v>97</v>
      </c>
      <c r="B192" t="s">
        <v>99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O192" s="15">
        <f aca="true" t="shared" si="7" ref="O192:O203">AVERAGE(C192:M192)</f>
        <v>0</v>
      </c>
    </row>
    <row r="193" spans="2:15" ht="12.75">
      <c r="B193" s="23" t="s">
        <v>98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O193" s="15">
        <f t="shared" si="7"/>
        <v>0</v>
      </c>
    </row>
    <row r="194" spans="2:15" ht="12.75">
      <c r="B194" t="s">
        <v>100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O194" s="15">
        <f t="shared" si="7"/>
        <v>0</v>
      </c>
    </row>
    <row r="195" spans="1:15" ht="12.75">
      <c r="A195" t="s">
        <v>101</v>
      </c>
      <c r="B195" t="s">
        <v>99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O195" s="15">
        <f t="shared" si="7"/>
        <v>0</v>
      </c>
    </row>
    <row r="196" spans="2:15" ht="12.75">
      <c r="B196" s="23" t="s">
        <v>98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O196" s="15">
        <f t="shared" si="7"/>
        <v>0</v>
      </c>
    </row>
    <row r="197" spans="2:15" ht="12.75">
      <c r="B197" t="s">
        <v>100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O197" s="15">
        <f t="shared" si="7"/>
        <v>0</v>
      </c>
    </row>
    <row r="198" spans="1:26" ht="12.75">
      <c r="A198" t="s">
        <v>102</v>
      </c>
      <c r="B198" t="s">
        <v>99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O198" s="15">
        <f t="shared" si="7"/>
        <v>0</v>
      </c>
      <c r="Q198" s="33" t="s">
        <v>116</v>
      </c>
      <c r="R198" s="34"/>
      <c r="S198" s="34"/>
      <c r="T198" s="34"/>
      <c r="U198" s="34"/>
      <c r="V198" s="34"/>
      <c r="W198" s="34"/>
      <c r="X198" s="34"/>
      <c r="Y198" s="34"/>
      <c r="Z198" s="35"/>
    </row>
    <row r="199" spans="2:26" ht="12.75">
      <c r="B199" s="23" t="s">
        <v>98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O199" s="15">
        <f t="shared" si="7"/>
        <v>0</v>
      </c>
      <c r="Q199" s="31"/>
      <c r="R199" s="25"/>
      <c r="S199" s="25"/>
      <c r="T199" s="25" t="s">
        <v>117</v>
      </c>
      <c r="U199" s="25"/>
      <c r="V199" s="25"/>
      <c r="W199" s="25"/>
      <c r="X199" s="25"/>
      <c r="Y199" s="25"/>
      <c r="Z199" s="36"/>
    </row>
    <row r="200" spans="2:26" ht="12.75">
      <c r="B200" t="s">
        <v>100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O200" s="15">
        <f t="shared" si="7"/>
        <v>0</v>
      </c>
      <c r="Q200" s="31"/>
      <c r="R200" s="25">
        <v>1</v>
      </c>
      <c r="S200" s="25"/>
      <c r="T200" s="9"/>
      <c r="U200" s="25"/>
      <c r="V200" s="25"/>
      <c r="W200" s="25"/>
      <c r="X200" s="25"/>
      <c r="Y200" s="25"/>
      <c r="Z200" s="36"/>
    </row>
    <row r="201" spans="1:26" ht="12.75">
      <c r="A201" t="s">
        <v>103</v>
      </c>
      <c r="B201" t="s">
        <v>99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O201" s="15">
        <f t="shared" si="7"/>
        <v>0</v>
      </c>
      <c r="Q201" s="31"/>
      <c r="R201" s="25">
        <v>2</v>
      </c>
      <c r="S201" s="25"/>
      <c r="T201" s="9"/>
      <c r="U201" s="25"/>
      <c r="V201" s="25"/>
      <c r="W201" s="25"/>
      <c r="X201" s="25"/>
      <c r="Y201" s="25"/>
      <c r="Z201" s="36"/>
    </row>
    <row r="202" spans="2:26" ht="12.75">
      <c r="B202" s="23" t="s">
        <v>98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O202" s="15">
        <f t="shared" si="7"/>
        <v>0</v>
      </c>
      <c r="Q202" s="31"/>
      <c r="R202" s="25">
        <v>3</v>
      </c>
      <c r="S202" s="25"/>
      <c r="T202" s="9"/>
      <c r="U202" s="25"/>
      <c r="V202" s="25"/>
      <c r="W202" s="25"/>
      <c r="X202" s="25"/>
      <c r="Y202" s="25"/>
      <c r="Z202" s="36"/>
    </row>
    <row r="203" spans="1:26" ht="13.5" thickBot="1">
      <c r="A203" s="6"/>
      <c r="B203" s="6" t="s">
        <v>100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O203" s="15">
        <f t="shared" si="7"/>
        <v>0</v>
      </c>
      <c r="Q203" s="31"/>
      <c r="R203" s="25">
        <v>4</v>
      </c>
      <c r="S203" s="25"/>
      <c r="T203" s="9"/>
      <c r="U203" s="25"/>
      <c r="V203" s="25"/>
      <c r="W203" s="25"/>
      <c r="X203" s="25"/>
      <c r="Y203" s="25"/>
      <c r="Z203" s="36"/>
    </row>
    <row r="204" spans="9:26" ht="12.75">
      <c r="I204" s="1"/>
      <c r="Q204" s="31"/>
      <c r="R204" s="25">
        <v>5</v>
      </c>
      <c r="S204" s="25"/>
      <c r="T204" s="9"/>
      <c r="U204" s="25"/>
      <c r="V204" s="25"/>
      <c r="W204" s="25"/>
      <c r="X204" s="25"/>
      <c r="Y204" s="25"/>
      <c r="Z204" s="36"/>
    </row>
    <row r="205" spans="1:26" ht="12.75">
      <c r="A205" s="1"/>
      <c r="Q205" s="31"/>
      <c r="R205" s="25">
        <v>6</v>
      </c>
      <c r="S205" s="25"/>
      <c r="T205" s="9"/>
      <c r="U205" s="25"/>
      <c r="V205" s="25"/>
      <c r="W205" s="25"/>
      <c r="X205" s="25"/>
      <c r="Y205" s="25"/>
      <c r="Z205" s="36"/>
    </row>
    <row r="206" spans="3:2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Q206" s="31"/>
      <c r="R206" s="25">
        <v>7</v>
      </c>
      <c r="S206" s="25"/>
      <c r="T206" s="9"/>
      <c r="U206" s="25"/>
      <c r="V206" s="25"/>
      <c r="W206" s="25"/>
      <c r="X206" s="25"/>
      <c r="Y206" s="25"/>
      <c r="Z206" s="36"/>
    </row>
    <row r="207" spans="3:26" ht="12.75">
      <c r="C207" s="28"/>
      <c r="D207" s="28"/>
      <c r="E207" s="28"/>
      <c r="F207" s="28"/>
      <c r="G207" s="28"/>
      <c r="H207" s="28"/>
      <c r="I207" s="29"/>
      <c r="J207" s="28"/>
      <c r="K207" s="29"/>
      <c r="L207" s="28"/>
      <c r="M207" s="29"/>
      <c r="N207" s="28"/>
      <c r="O207" s="29"/>
      <c r="Q207" s="31"/>
      <c r="R207" s="25">
        <v>8</v>
      </c>
      <c r="S207" s="25"/>
      <c r="T207" s="9"/>
      <c r="U207" s="25"/>
      <c r="V207" s="25"/>
      <c r="W207" s="25"/>
      <c r="X207" s="25"/>
      <c r="Y207" s="25"/>
      <c r="Z207" s="36"/>
    </row>
    <row r="208" spans="3:26" ht="12.75">
      <c r="C208" s="28"/>
      <c r="D208" s="28"/>
      <c r="E208" s="29"/>
      <c r="F208" s="28"/>
      <c r="G208" s="28"/>
      <c r="H208" s="28"/>
      <c r="I208" s="29"/>
      <c r="J208" s="28"/>
      <c r="K208" s="29"/>
      <c r="L208" s="28"/>
      <c r="M208" s="29"/>
      <c r="N208" s="28"/>
      <c r="O208" s="29"/>
      <c r="Q208" s="31"/>
      <c r="R208" s="25">
        <v>9</v>
      </c>
      <c r="S208" s="25"/>
      <c r="T208" s="9"/>
      <c r="U208" s="25"/>
      <c r="V208" s="25"/>
      <c r="W208" s="25"/>
      <c r="X208" s="25"/>
      <c r="Y208" s="25"/>
      <c r="Z208" s="36"/>
    </row>
    <row r="209" spans="3:26" ht="12.75">
      <c r="C209" s="28"/>
      <c r="D209" s="28"/>
      <c r="E209" s="29"/>
      <c r="F209" s="28"/>
      <c r="G209" s="28"/>
      <c r="H209" s="28"/>
      <c r="I209" s="29"/>
      <c r="J209" s="28"/>
      <c r="K209" s="29"/>
      <c r="L209" s="28"/>
      <c r="M209" s="29"/>
      <c r="N209" s="28"/>
      <c r="O209" s="29"/>
      <c r="Q209" s="31"/>
      <c r="R209" s="25">
        <v>10</v>
      </c>
      <c r="S209" s="25"/>
      <c r="T209" s="9"/>
      <c r="U209" s="25"/>
      <c r="V209" s="25"/>
      <c r="W209" s="25"/>
      <c r="X209" s="25"/>
      <c r="Y209" s="25"/>
      <c r="Z209" s="36"/>
    </row>
    <row r="210" spans="3:26" ht="12.75">
      <c r="C210" s="28"/>
      <c r="D210" s="28"/>
      <c r="E210" s="29"/>
      <c r="F210" s="28"/>
      <c r="G210" s="28"/>
      <c r="H210" s="28"/>
      <c r="I210" s="29"/>
      <c r="J210" s="28"/>
      <c r="K210" s="29"/>
      <c r="L210" s="28"/>
      <c r="M210" s="29"/>
      <c r="N210" s="28"/>
      <c r="O210" s="29"/>
      <c r="Q210" s="31"/>
      <c r="R210" s="25">
        <v>11</v>
      </c>
      <c r="S210" s="25"/>
      <c r="T210" s="9"/>
      <c r="U210" s="25"/>
      <c r="V210" s="25"/>
      <c r="W210" s="25"/>
      <c r="X210" s="25"/>
      <c r="Y210" s="25"/>
      <c r="Z210" s="36"/>
    </row>
    <row r="211" spans="3:26" ht="12.75">
      <c r="C211" s="28"/>
      <c r="D211" s="28"/>
      <c r="E211" s="29"/>
      <c r="F211" s="28"/>
      <c r="G211" s="28"/>
      <c r="H211" s="28"/>
      <c r="I211" s="29"/>
      <c r="J211" s="28"/>
      <c r="K211" s="29"/>
      <c r="L211" s="28"/>
      <c r="M211" s="29"/>
      <c r="N211" s="28"/>
      <c r="O211" s="29"/>
      <c r="Q211" s="31"/>
      <c r="R211" s="25">
        <v>12</v>
      </c>
      <c r="S211" s="25"/>
      <c r="T211" s="9"/>
      <c r="U211" s="25"/>
      <c r="V211" s="25"/>
      <c r="W211" s="25"/>
      <c r="X211" s="25"/>
      <c r="Y211" s="25"/>
      <c r="Z211" s="36"/>
    </row>
    <row r="212" spans="3:26" ht="12.75">
      <c r="C212" s="28"/>
      <c r="D212" s="28"/>
      <c r="E212" s="29"/>
      <c r="F212" s="28"/>
      <c r="G212" s="28"/>
      <c r="H212" s="28"/>
      <c r="I212" s="29"/>
      <c r="J212" s="28"/>
      <c r="K212" s="29"/>
      <c r="L212" s="28"/>
      <c r="M212" s="29"/>
      <c r="N212" s="28"/>
      <c r="O212" s="29"/>
      <c r="Q212" s="31"/>
      <c r="R212" s="25"/>
      <c r="S212" s="25"/>
      <c r="T212" s="25"/>
      <c r="U212" s="25"/>
      <c r="V212" s="25"/>
      <c r="W212" s="25"/>
      <c r="X212" s="25"/>
      <c r="Y212" s="25"/>
      <c r="Z212" s="36"/>
    </row>
    <row r="213" spans="3:26" ht="12.75">
      <c r="C213" s="28"/>
      <c r="D213" s="28"/>
      <c r="E213" s="29"/>
      <c r="F213" s="28"/>
      <c r="G213" s="28"/>
      <c r="H213" s="28"/>
      <c r="I213" s="29"/>
      <c r="J213" s="28"/>
      <c r="K213" s="29"/>
      <c r="L213" s="28"/>
      <c r="M213" s="29"/>
      <c r="N213" s="28"/>
      <c r="O213" s="29"/>
      <c r="Q213" s="37" t="s">
        <v>118</v>
      </c>
      <c r="R213" s="25"/>
      <c r="S213" s="25"/>
      <c r="T213" s="9">
        <f>SUM(T200:T211)/12</f>
        <v>0</v>
      </c>
      <c r="U213" s="25"/>
      <c r="V213" s="25"/>
      <c r="W213" s="25"/>
      <c r="X213" s="25"/>
      <c r="Y213" s="25"/>
      <c r="Z213" s="36"/>
    </row>
    <row r="214" spans="3:26" ht="12.75">
      <c r="C214" s="28"/>
      <c r="D214" s="28"/>
      <c r="E214" s="29"/>
      <c r="F214" s="28"/>
      <c r="G214" s="28"/>
      <c r="H214" s="28"/>
      <c r="I214" s="29"/>
      <c r="J214" s="28"/>
      <c r="K214" s="29"/>
      <c r="L214" s="28"/>
      <c r="M214" s="29"/>
      <c r="N214" s="28"/>
      <c r="O214" s="29"/>
      <c r="Q214" s="32"/>
      <c r="R214" s="30"/>
      <c r="S214" s="30"/>
      <c r="T214" s="30"/>
      <c r="U214" s="30"/>
      <c r="V214" s="30"/>
      <c r="W214" s="30"/>
      <c r="X214" s="30"/>
      <c r="Y214" s="30"/>
      <c r="Z214" s="38"/>
    </row>
    <row r="215" spans="3:15" ht="12.75">
      <c r="C215" s="28"/>
      <c r="D215" s="28"/>
      <c r="E215" s="29"/>
      <c r="F215" s="28"/>
      <c r="G215" s="28"/>
      <c r="H215" s="28"/>
      <c r="I215" s="29"/>
      <c r="J215" s="28"/>
      <c r="K215" s="29"/>
      <c r="L215" s="28"/>
      <c r="M215" s="29"/>
      <c r="N215" s="28"/>
      <c r="O215" s="29"/>
    </row>
    <row r="216" spans="3:15" ht="12.75">
      <c r="C216" s="28"/>
      <c r="D216" s="28"/>
      <c r="E216" s="29"/>
      <c r="F216" s="28"/>
      <c r="G216" s="28"/>
      <c r="H216" s="28"/>
      <c r="I216" s="29"/>
      <c r="J216" s="28"/>
      <c r="K216" s="29"/>
      <c r="L216" s="28"/>
      <c r="M216" s="29"/>
      <c r="N216" s="28"/>
      <c r="O216" s="29"/>
    </row>
    <row r="217" spans="3:15" ht="12.75">
      <c r="C217" s="28"/>
      <c r="D217" s="28"/>
      <c r="E217" s="29"/>
      <c r="F217" s="28"/>
      <c r="G217" s="28"/>
      <c r="H217" s="28"/>
      <c r="I217" s="29"/>
      <c r="J217" s="28"/>
      <c r="K217" s="29"/>
      <c r="L217" s="28"/>
      <c r="M217" s="29"/>
      <c r="N217" s="28"/>
      <c r="O217" s="29"/>
    </row>
    <row r="218" spans="3:15" ht="12.75">
      <c r="C218" s="28"/>
      <c r="D218" s="28"/>
      <c r="E218" s="29"/>
      <c r="F218" s="28"/>
      <c r="G218" s="28"/>
      <c r="H218" s="28"/>
      <c r="I218" s="29"/>
      <c r="J218" s="28"/>
      <c r="K218" s="29"/>
      <c r="L218" s="28"/>
      <c r="M218" s="29"/>
      <c r="N218" s="28"/>
      <c r="O218" s="29"/>
    </row>
    <row r="219" spans="3:15" ht="12.75">
      <c r="C219" s="28"/>
      <c r="D219" s="28"/>
      <c r="E219" s="29"/>
      <c r="F219" s="28"/>
      <c r="G219" s="28"/>
      <c r="H219" s="28"/>
      <c r="I219" s="29"/>
      <c r="J219" s="28"/>
      <c r="K219" s="29"/>
      <c r="L219" s="28"/>
      <c r="M219" s="29"/>
      <c r="N219" s="28"/>
      <c r="O219" s="29"/>
    </row>
    <row r="220" spans="3:15" ht="12.75">
      <c r="C220" s="28"/>
      <c r="D220" s="28"/>
      <c r="E220" s="29"/>
      <c r="F220" s="28"/>
      <c r="G220" s="28"/>
      <c r="H220" s="28"/>
      <c r="I220" s="29"/>
      <c r="J220" s="28"/>
      <c r="K220" s="29"/>
      <c r="L220" s="28"/>
      <c r="M220" s="29"/>
      <c r="N220" s="28"/>
      <c r="O220" s="29"/>
    </row>
    <row r="221" spans="3:15" ht="12.75">
      <c r="C221" s="28"/>
      <c r="D221" s="28"/>
      <c r="E221" s="29"/>
      <c r="F221" s="28"/>
      <c r="G221" s="28"/>
      <c r="H221" s="28"/>
      <c r="I221" s="29"/>
      <c r="J221" s="28"/>
      <c r="K221" s="29"/>
      <c r="L221" s="28"/>
      <c r="M221" s="29"/>
      <c r="N221" s="28"/>
      <c r="O221" s="29"/>
    </row>
    <row r="222" spans="3:15" ht="12.75">
      <c r="C222" s="28"/>
      <c r="D222" s="28"/>
      <c r="E222" s="29"/>
      <c r="F222" s="28"/>
      <c r="G222" s="28"/>
      <c r="H222" s="28"/>
      <c r="I222" s="29"/>
      <c r="J222" s="28"/>
      <c r="K222" s="29"/>
      <c r="L222" s="28"/>
      <c r="M222" s="29"/>
      <c r="N222" s="28"/>
      <c r="O222" s="29"/>
    </row>
    <row r="223" spans="3:15" ht="12.75">
      <c r="C223" s="28"/>
      <c r="D223" s="28"/>
      <c r="E223" s="29"/>
      <c r="F223" s="28"/>
      <c r="G223" s="28"/>
      <c r="H223" s="28"/>
      <c r="I223" s="29"/>
      <c r="J223" s="28"/>
      <c r="K223" s="29"/>
      <c r="L223" s="28"/>
      <c r="M223" s="29"/>
      <c r="N223" s="28"/>
      <c r="O223" s="29"/>
    </row>
    <row r="224" spans="3:15" ht="12.75">
      <c r="C224" s="28"/>
      <c r="D224" s="28"/>
      <c r="E224" s="29"/>
      <c r="F224" s="28"/>
      <c r="G224" s="28"/>
      <c r="H224" s="28"/>
      <c r="I224" s="29"/>
      <c r="J224" s="28"/>
      <c r="K224" s="29"/>
      <c r="L224" s="28"/>
      <c r="M224" s="29"/>
      <c r="N224" s="28"/>
      <c r="O224" s="29"/>
    </row>
    <row r="225" spans="3:15" ht="12.75">
      <c r="C225" s="28"/>
      <c r="D225" s="28"/>
      <c r="E225" s="29"/>
      <c r="F225" s="28"/>
      <c r="G225" s="28"/>
      <c r="H225" s="28"/>
      <c r="I225" s="29"/>
      <c r="J225" s="28"/>
      <c r="K225" s="29"/>
      <c r="L225" s="28"/>
      <c r="M225" s="29"/>
      <c r="N225" s="28"/>
      <c r="O225" s="29"/>
    </row>
    <row r="226" spans="3:15" ht="12.75">
      <c r="C226" s="28"/>
      <c r="D226" s="28"/>
      <c r="E226" s="29"/>
      <c r="F226" s="28"/>
      <c r="G226" s="28"/>
      <c r="H226" s="28"/>
      <c r="I226" s="29"/>
      <c r="J226" s="28"/>
      <c r="K226" s="29"/>
      <c r="L226" s="28"/>
      <c r="M226" s="29"/>
      <c r="N226" s="28"/>
      <c r="O226" s="29"/>
    </row>
    <row r="227" spans="3:1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3:16" ht="12.75">
      <c r="C228" s="28"/>
      <c r="D228" s="28"/>
      <c r="E228" s="29"/>
      <c r="F228" s="28"/>
      <c r="G228" s="28"/>
      <c r="L228" s="1"/>
      <c r="O228" s="40"/>
      <c r="P228" s="46"/>
    </row>
    <row r="229" spans="2:15" ht="12.75">
      <c r="B229" t="s">
        <v>123</v>
      </c>
      <c r="C229" s="28"/>
      <c r="D229" s="39" t="e">
        <f>(O7+O10+O13+O16+O19)/5</f>
        <v>#DIV/0!</v>
      </c>
      <c r="E229" s="29" t="s">
        <v>156</v>
      </c>
      <c r="F229" s="28"/>
      <c r="G229" s="28"/>
      <c r="L229" s="1"/>
      <c r="O229" s="40"/>
    </row>
    <row r="230" spans="2:22" ht="12.75">
      <c r="B230" t="s">
        <v>124</v>
      </c>
      <c r="C230" s="28" t="s">
        <v>58</v>
      </c>
      <c r="D230" s="39" t="e">
        <f>(SUM(O31:O38))/8</f>
        <v>#DIV/0!</v>
      </c>
      <c r="E230" s="29" t="s">
        <v>58</v>
      </c>
      <c r="F230" s="28"/>
      <c r="G230" s="29" t="s">
        <v>58</v>
      </c>
      <c r="R230" s="41" t="s">
        <v>58</v>
      </c>
      <c r="V230" s="41" t="s">
        <v>58</v>
      </c>
    </row>
    <row r="231" spans="2:7" ht="12.75">
      <c r="B231" t="s">
        <v>125</v>
      </c>
      <c r="C231" s="28"/>
      <c r="D231" s="39" t="e">
        <f>(((SUM(O40:O45))/6)/17)*100</f>
        <v>#DIV/0!</v>
      </c>
      <c r="E231" s="28" t="s">
        <v>156</v>
      </c>
      <c r="F231" s="28"/>
      <c r="G231" s="28"/>
    </row>
    <row r="232" spans="2:4" ht="12.75">
      <c r="B232" t="s">
        <v>181</v>
      </c>
      <c r="D232">
        <f>SUM(C179:L190)</f>
        <v>0</v>
      </c>
    </row>
  </sheetData>
  <printOptions/>
  <pageMargins left="0.75" right="0.75" top="1" bottom="1" header="0.5" footer="0.5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pane ySplit="3" topLeftCell="BM4" activePane="bottomLeft" state="frozen"/>
      <selection pane="topLeft" activeCell="A1" sqref="A1"/>
      <selection pane="bottomLeft" activeCell="N180" sqref="N180"/>
    </sheetView>
  </sheetViews>
  <sheetFormatPr defaultColWidth="9.140625" defaultRowHeight="12.75"/>
  <cols>
    <col min="1" max="1" width="10.140625" style="0" bestFit="1" customWidth="1"/>
    <col min="2" max="2" width="19.8515625" style="0" customWidth="1"/>
    <col min="3" max="3" width="4.00390625" style="0" customWidth="1"/>
    <col min="4" max="4" width="4.8515625" style="0" customWidth="1"/>
    <col min="5" max="5" width="4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4.28125" style="0" customWidth="1"/>
    <col min="10" max="10" width="4.57421875" style="0" customWidth="1"/>
    <col min="11" max="12" width="4.421875" style="0" customWidth="1"/>
    <col min="13" max="13" width="4.140625" style="0" customWidth="1"/>
    <col min="15" max="15" width="7.7109375" style="0" customWidth="1"/>
    <col min="16" max="16" width="4.28125" style="0" customWidth="1"/>
    <col min="17" max="17" width="4.00390625" style="0" customWidth="1"/>
    <col min="18" max="18" width="5.42187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4.421875" style="0" customWidth="1"/>
    <col min="23" max="23" width="6.8515625" style="0" customWidth="1"/>
    <col min="24" max="24" width="4.7109375" style="0" customWidth="1"/>
    <col min="25" max="25" width="5.8515625" style="0" customWidth="1"/>
    <col min="26" max="26" width="4.140625" style="0" customWidth="1"/>
  </cols>
  <sheetData>
    <row r="1" spans="1:2" ht="12.75">
      <c r="A1" s="1" t="s">
        <v>154</v>
      </c>
      <c r="B1" s="50" t="s">
        <v>146</v>
      </c>
    </row>
    <row r="2" spans="1:8" ht="12.75">
      <c r="A2" s="19">
        <v>38562</v>
      </c>
      <c r="H2" s="1" t="s">
        <v>74</v>
      </c>
    </row>
    <row r="3" spans="1:15" ht="13.5" thickBot="1">
      <c r="A3" s="18" t="s">
        <v>58</v>
      </c>
      <c r="B3" s="6"/>
      <c r="C3" s="18" t="s">
        <v>65</v>
      </c>
      <c r="D3" s="18" t="s">
        <v>66</v>
      </c>
      <c r="E3" s="18" t="s">
        <v>64</v>
      </c>
      <c r="F3" s="18" t="s">
        <v>62</v>
      </c>
      <c r="G3" s="18" t="s">
        <v>67</v>
      </c>
      <c r="H3" s="18" t="s">
        <v>68</v>
      </c>
      <c r="I3" s="18" t="s">
        <v>69</v>
      </c>
      <c r="J3" s="18" t="s">
        <v>70</v>
      </c>
      <c r="K3" s="18" t="s">
        <v>71</v>
      </c>
      <c r="L3" s="18" t="s">
        <v>72</v>
      </c>
      <c r="M3" s="18" t="s">
        <v>73</v>
      </c>
      <c r="O3" s="18" t="s">
        <v>108</v>
      </c>
    </row>
    <row r="4" spans="1:15" ht="12.75">
      <c r="A4" s="1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</row>
    <row r="5" spans="1:15" ht="12.75">
      <c r="A5" t="s">
        <v>6</v>
      </c>
      <c r="B5" t="s">
        <v>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O5" s="15">
        <f>AVERAGE(C5:M5)</f>
        <v>0</v>
      </c>
    </row>
    <row r="6" spans="2:15" ht="12.75">
      <c r="B6" t="s">
        <v>3</v>
      </c>
      <c r="C6" s="8" t="s">
        <v>107</v>
      </c>
      <c r="D6" s="8" t="s">
        <v>105</v>
      </c>
      <c r="E6" s="8" t="s">
        <v>105</v>
      </c>
      <c r="F6" s="8" t="s">
        <v>105</v>
      </c>
      <c r="G6" s="8" t="s">
        <v>56</v>
      </c>
      <c r="H6" s="8" t="s">
        <v>56</v>
      </c>
      <c r="I6" s="8" t="s">
        <v>105</v>
      </c>
      <c r="J6" s="8" t="s">
        <v>107</v>
      </c>
      <c r="K6" s="8" t="s">
        <v>56</v>
      </c>
      <c r="L6" s="8" t="s">
        <v>110</v>
      </c>
      <c r="M6" s="8" t="s">
        <v>105</v>
      </c>
      <c r="O6" s="24"/>
    </row>
    <row r="7" spans="2:15" ht="12.75">
      <c r="B7" t="s">
        <v>4</v>
      </c>
      <c r="C7" s="8">
        <v>100</v>
      </c>
      <c r="D7" s="8">
        <v>10</v>
      </c>
      <c r="E7" s="8">
        <v>0</v>
      </c>
      <c r="F7" s="8">
        <v>0</v>
      </c>
      <c r="G7" s="8">
        <v>100</v>
      </c>
      <c r="H7" s="8">
        <v>20</v>
      </c>
      <c r="I7" s="8">
        <v>100</v>
      </c>
      <c r="J7" s="8">
        <v>100</v>
      </c>
      <c r="K7" s="8">
        <v>10</v>
      </c>
      <c r="L7" s="8">
        <v>10</v>
      </c>
      <c r="M7" s="8">
        <v>20</v>
      </c>
      <c r="O7" s="15">
        <f>AVERAGE(C7:M7)</f>
        <v>42.72727272727273</v>
      </c>
    </row>
    <row r="8" spans="1:15" ht="12.75">
      <c r="A8" t="s">
        <v>5</v>
      </c>
      <c r="B8" t="s">
        <v>2</v>
      </c>
      <c r="C8" s="8">
        <v>10</v>
      </c>
      <c r="D8" s="8">
        <v>6</v>
      </c>
      <c r="E8" s="8">
        <v>10</v>
      </c>
      <c r="F8" s="8">
        <v>8</v>
      </c>
      <c r="G8" s="8">
        <v>10</v>
      </c>
      <c r="H8" s="8">
        <v>10</v>
      </c>
      <c r="I8" s="8">
        <v>9</v>
      </c>
      <c r="J8" s="8">
        <v>2</v>
      </c>
      <c r="K8" s="8">
        <v>14</v>
      </c>
      <c r="L8" s="8">
        <v>24</v>
      </c>
      <c r="M8" s="8">
        <v>10</v>
      </c>
      <c r="O8" s="15">
        <f>AVERAGE(C8:M8)</f>
        <v>10.272727272727273</v>
      </c>
    </row>
    <row r="9" spans="2:15" ht="12.75">
      <c r="B9" t="s">
        <v>3</v>
      </c>
      <c r="C9" s="8" t="s">
        <v>56</v>
      </c>
      <c r="D9" s="8" t="s">
        <v>56</v>
      </c>
      <c r="E9" s="8" t="s">
        <v>105</v>
      </c>
      <c r="F9" s="8" t="s">
        <v>105</v>
      </c>
      <c r="G9" s="8" t="s">
        <v>56</v>
      </c>
      <c r="H9" s="8" t="s">
        <v>105</v>
      </c>
      <c r="I9" s="8" t="s">
        <v>105</v>
      </c>
      <c r="J9" s="8" t="s">
        <v>56</v>
      </c>
      <c r="K9" s="8" t="s">
        <v>105</v>
      </c>
      <c r="L9" s="8" t="s">
        <v>105</v>
      </c>
      <c r="M9" s="8" t="s">
        <v>110</v>
      </c>
      <c r="O9" s="15"/>
    </row>
    <row r="10" spans="2:15" ht="12.75">
      <c r="B10" t="s">
        <v>4</v>
      </c>
      <c r="C10" s="8">
        <v>60</v>
      </c>
      <c r="D10" s="8">
        <v>0</v>
      </c>
      <c r="E10" s="8">
        <v>10</v>
      </c>
      <c r="F10" s="8">
        <v>70</v>
      </c>
      <c r="G10" s="8">
        <v>20</v>
      </c>
      <c r="H10" s="8">
        <v>70</v>
      </c>
      <c r="I10" s="8">
        <v>0</v>
      </c>
      <c r="J10" s="8">
        <v>90</v>
      </c>
      <c r="K10" s="8">
        <v>0</v>
      </c>
      <c r="L10" s="8">
        <v>20</v>
      </c>
      <c r="M10" s="8">
        <v>20</v>
      </c>
      <c r="O10" s="15">
        <f>AVERAGE(C10:M10)</f>
        <v>32.72727272727273</v>
      </c>
    </row>
    <row r="11" spans="1:15" ht="12.75">
      <c r="A11" t="s">
        <v>7</v>
      </c>
      <c r="B11" t="s">
        <v>2</v>
      </c>
      <c r="C11" s="8">
        <v>20</v>
      </c>
      <c r="D11" s="8">
        <v>11</v>
      </c>
      <c r="E11" s="8">
        <v>10</v>
      </c>
      <c r="F11" s="8">
        <v>9</v>
      </c>
      <c r="G11" s="8">
        <v>11</v>
      </c>
      <c r="H11" s="8">
        <v>10</v>
      </c>
      <c r="I11" s="8">
        <v>8</v>
      </c>
      <c r="J11" s="8">
        <v>10</v>
      </c>
      <c r="K11" s="8">
        <v>10</v>
      </c>
      <c r="L11" s="8">
        <v>17</v>
      </c>
      <c r="M11" s="8">
        <v>16</v>
      </c>
      <c r="O11" s="15">
        <f>AVERAGE(C11:M11)</f>
        <v>12</v>
      </c>
    </row>
    <row r="12" spans="2:15" ht="12.75">
      <c r="B12" t="s">
        <v>3</v>
      </c>
      <c r="C12" s="8" t="s">
        <v>105</v>
      </c>
      <c r="D12" s="8" t="s">
        <v>105</v>
      </c>
      <c r="E12" s="8" t="s">
        <v>56</v>
      </c>
      <c r="F12" s="8" t="s">
        <v>56</v>
      </c>
      <c r="G12" s="8" t="s">
        <v>105</v>
      </c>
      <c r="H12" s="8" t="s">
        <v>105</v>
      </c>
      <c r="I12" s="8" t="s">
        <v>105</v>
      </c>
      <c r="J12" s="8" t="s">
        <v>55</v>
      </c>
      <c r="K12" s="8" t="s">
        <v>105</v>
      </c>
      <c r="L12" s="8" t="s">
        <v>56</v>
      </c>
      <c r="M12" s="8" t="s">
        <v>56</v>
      </c>
      <c r="O12" s="15"/>
    </row>
    <row r="13" spans="2:15" ht="12.75">
      <c r="B13" t="s">
        <v>4</v>
      </c>
      <c r="C13" s="8">
        <v>10</v>
      </c>
      <c r="D13" s="8">
        <v>40</v>
      </c>
      <c r="E13" s="8">
        <v>40</v>
      </c>
      <c r="F13" s="8">
        <v>20</v>
      </c>
      <c r="G13" s="8">
        <v>10</v>
      </c>
      <c r="H13" s="8">
        <v>0</v>
      </c>
      <c r="I13" s="8">
        <v>70</v>
      </c>
      <c r="J13" s="8">
        <v>20</v>
      </c>
      <c r="K13" s="8">
        <v>80</v>
      </c>
      <c r="L13" s="8">
        <v>10</v>
      </c>
      <c r="M13" s="8">
        <v>40</v>
      </c>
      <c r="O13" s="15">
        <f>AVERAGE(C13:M13)</f>
        <v>30.90909090909091</v>
      </c>
    </row>
    <row r="14" spans="1:15" ht="12.75">
      <c r="A14" t="s">
        <v>8</v>
      </c>
      <c r="B14" t="s">
        <v>2</v>
      </c>
      <c r="C14" s="8">
        <v>20</v>
      </c>
      <c r="D14" s="8">
        <v>10</v>
      </c>
      <c r="E14" s="8">
        <v>4</v>
      </c>
      <c r="F14" s="8">
        <v>10</v>
      </c>
      <c r="G14" s="8">
        <v>8</v>
      </c>
      <c r="H14" s="8">
        <v>6</v>
      </c>
      <c r="I14" s="8">
        <v>8</v>
      </c>
      <c r="J14" s="8">
        <v>8</v>
      </c>
      <c r="K14" s="8">
        <v>16</v>
      </c>
      <c r="L14" s="8">
        <v>14</v>
      </c>
      <c r="M14" s="8">
        <v>10</v>
      </c>
      <c r="O14" s="15">
        <f>AVERAGE(C14:M14)</f>
        <v>10.363636363636363</v>
      </c>
    </row>
    <row r="15" spans="2:15" ht="12.75">
      <c r="B15" t="s">
        <v>3</v>
      </c>
      <c r="C15" s="8" t="s">
        <v>56</v>
      </c>
      <c r="D15" s="8" t="s">
        <v>105</v>
      </c>
      <c r="E15" s="8" t="s">
        <v>105</v>
      </c>
      <c r="F15" s="8" t="s">
        <v>105</v>
      </c>
      <c r="G15" s="8" t="s">
        <v>56</v>
      </c>
      <c r="H15" s="8" t="s">
        <v>56</v>
      </c>
      <c r="I15" s="8" t="s">
        <v>56</v>
      </c>
      <c r="J15" s="8" t="s">
        <v>56</v>
      </c>
      <c r="K15" s="8" t="s">
        <v>56</v>
      </c>
      <c r="L15" s="8" t="s">
        <v>105</v>
      </c>
      <c r="M15" s="8" t="s">
        <v>55</v>
      </c>
      <c r="O15" s="15"/>
    </row>
    <row r="16" spans="2:15" ht="12.75">
      <c r="B16" t="s">
        <v>4</v>
      </c>
      <c r="C16" s="8">
        <v>80</v>
      </c>
      <c r="D16" s="8">
        <v>10</v>
      </c>
      <c r="E16" s="8">
        <v>40</v>
      </c>
      <c r="F16" s="8">
        <v>0</v>
      </c>
      <c r="G16" s="8">
        <v>0</v>
      </c>
      <c r="H16" s="8">
        <v>80</v>
      </c>
      <c r="I16" s="8">
        <v>70</v>
      </c>
      <c r="J16" s="8">
        <v>0</v>
      </c>
      <c r="K16" s="8">
        <v>0</v>
      </c>
      <c r="L16" s="8">
        <v>40</v>
      </c>
      <c r="M16" s="8">
        <v>0</v>
      </c>
      <c r="O16" s="15">
        <f>AVERAGE(C16:M16)</f>
        <v>29.09090909090909</v>
      </c>
    </row>
    <row r="17" spans="1:15" ht="12.75">
      <c r="A17" t="s">
        <v>9</v>
      </c>
      <c r="B17" t="s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O17" s="15">
        <f>AVERAGE(C17:M17)</f>
        <v>0</v>
      </c>
    </row>
    <row r="18" spans="2:15" ht="12.75">
      <c r="B18" t="s">
        <v>3</v>
      </c>
      <c r="C18" s="8" t="s">
        <v>55</v>
      </c>
      <c r="D18" s="8" t="s">
        <v>105</v>
      </c>
      <c r="E18" s="8" t="s">
        <v>105</v>
      </c>
      <c r="F18" s="8" t="s">
        <v>105</v>
      </c>
      <c r="G18" s="8" t="s">
        <v>56</v>
      </c>
      <c r="H18" s="8" t="s">
        <v>56</v>
      </c>
      <c r="I18" s="8" t="s">
        <v>107</v>
      </c>
      <c r="J18" s="8" t="s">
        <v>56</v>
      </c>
      <c r="K18" s="8" t="s">
        <v>107</v>
      </c>
      <c r="L18" s="8" t="s">
        <v>110</v>
      </c>
      <c r="M18" s="8" t="s">
        <v>110</v>
      </c>
      <c r="O18" s="15"/>
    </row>
    <row r="19" spans="2:15" ht="12.75">
      <c r="B19" t="s">
        <v>4</v>
      </c>
      <c r="C19" s="8">
        <v>50</v>
      </c>
      <c r="D19" s="8">
        <v>80</v>
      </c>
      <c r="E19" s="8">
        <v>10</v>
      </c>
      <c r="F19" s="8">
        <v>0</v>
      </c>
      <c r="G19" s="8">
        <v>0</v>
      </c>
      <c r="H19" s="8">
        <v>0</v>
      </c>
      <c r="I19" s="8">
        <v>100</v>
      </c>
      <c r="J19" s="8">
        <v>30</v>
      </c>
      <c r="K19" s="8">
        <v>100</v>
      </c>
      <c r="L19" s="8">
        <v>0</v>
      </c>
      <c r="M19" s="8">
        <v>0</v>
      </c>
      <c r="O19" s="15">
        <f>AVERAGE(C19:M19)</f>
        <v>33.63636363636363</v>
      </c>
    </row>
    <row r="20" spans="1:15" ht="12.75">
      <c r="A20" s="1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O20" s="4"/>
    </row>
    <row r="21" spans="1:15" ht="12.75">
      <c r="A21" t="s">
        <v>11</v>
      </c>
      <c r="B21" t="s">
        <v>1</v>
      </c>
      <c r="C21" s="8">
        <v>30</v>
      </c>
      <c r="D21" s="8">
        <v>35</v>
      </c>
      <c r="E21" s="8">
        <v>10</v>
      </c>
      <c r="F21" s="8">
        <v>35</v>
      </c>
      <c r="G21" s="8">
        <v>10</v>
      </c>
      <c r="H21" s="8">
        <v>30</v>
      </c>
      <c r="I21" s="8">
        <v>20</v>
      </c>
      <c r="J21" s="8">
        <v>30</v>
      </c>
      <c r="K21" s="8">
        <v>15</v>
      </c>
      <c r="L21" s="8">
        <v>30</v>
      </c>
      <c r="M21" s="13">
        <v>45</v>
      </c>
      <c r="O21" s="15">
        <f>AVERAGE(C21:M21)</f>
        <v>26.363636363636363</v>
      </c>
    </row>
    <row r="22" spans="2:22" ht="12.75">
      <c r="B22" t="s">
        <v>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O22" s="15" t="s">
        <v>58</v>
      </c>
      <c r="Q22" s="1" t="s">
        <v>134</v>
      </c>
      <c r="V22" s="27">
        <f>((O5+O8+O11+O14+O17)/5)/100</f>
        <v>0.06527272727272729</v>
      </c>
    </row>
    <row r="23" spans="2:22" ht="12.75">
      <c r="B23" t="s">
        <v>12</v>
      </c>
      <c r="C23" s="8">
        <v>30</v>
      </c>
      <c r="D23" s="8">
        <v>25</v>
      </c>
      <c r="E23" s="8">
        <v>25</v>
      </c>
      <c r="F23" s="8">
        <v>10</v>
      </c>
      <c r="G23" s="8">
        <v>20</v>
      </c>
      <c r="H23" s="13">
        <v>25</v>
      </c>
      <c r="I23" s="8">
        <v>25</v>
      </c>
      <c r="J23" s="8">
        <v>30</v>
      </c>
      <c r="K23" s="8">
        <v>15</v>
      </c>
      <c r="L23" s="8">
        <v>35</v>
      </c>
      <c r="M23" s="8">
        <v>20</v>
      </c>
      <c r="O23" s="15">
        <f aca="true" t="shared" si="0" ref="O23:O45">AVERAGE(C23:M23)</f>
        <v>23.636363636363637</v>
      </c>
      <c r="V23" s="4"/>
    </row>
    <row r="24" spans="2:22" ht="12.75">
      <c r="B24" t="s">
        <v>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O24" s="15">
        <f t="shared" si="0"/>
        <v>0</v>
      </c>
      <c r="Q24" s="1"/>
      <c r="V24" s="15"/>
    </row>
    <row r="25" spans="1:22" ht="12.75">
      <c r="A25" t="s">
        <v>13</v>
      </c>
      <c r="C25" s="14">
        <v>4.3</v>
      </c>
      <c r="D25" s="14">
        <v>3.4</v>
      </c>
      <c r="E25" s="14">
        <v>3.5</v>
      </c>
      <c r="F25" s="14">
        <v>5.5</v>
      </c>
      <c r="G25" s="14">
        <v>6.2</v>
      </c>
      <c r="H25" s="14">
        <v>3.7</v>
      </c>
      <c r="I25" s="14">
        <v>3.9</v>
      </c>
      <c r="J25" s="14">
        <v>4.6</v>
      </c>
      <c r="K25" s="14">
        <v>4.1</v>
      </c>
      <c r="L25" s="14">
        <v>3.5</v>
      </c>
      <c r="M25" s="14">
        <v>3.3</v>
      </c>
      <c r="O25" s="15">
        <f t="shared" si="0"/>
        <v>4.181818181818181</v>
      </c>
      <c r="Q25" s="4"/>
      <c r="R25" s="4"/>
      <c r="S25" s="4"/>
      <c r="T25" s="4"/>
      <c r="U25" s="4" t="s">
        <v>58</v>
      </c>
      <c r="V25" s="4"/>
    </row>
    <row r="26" spans="1:22" ht="12.75">
      <c r="A26" t="s">
        <v>14</v>
      </c>
      <c r="C26" s="14">
        <v>0</v>
      </c>
      <c r="D26" s="14">
        <v>0</v>
      </c>
      <c r="E26" s="14">
        <v>0</v>
      </c>
      <c r="F26" s="14">
        <v>0</v>
      </c>
      <c r="G26" s="14">
        <v>0.1</v>
      </c>
      <c r="H26" s="14">
        <v>0</v>
      </c>
      <c r="I26" s="14">
        <v>1.5</v>
      </c>
      <c r="J26" s="14">
        <v>1.2</v>
      </c>
      <c r="K26" s="14">
        <v>0</v>
      </c>
      <c r="L26" s="14">
        <v>0</v>
      </c>
      <c r="M26" s="14">
        <v>0</v>
      </c>
      <c r="O26" s="15">
        <f t="shared" si="0"/>
        <v>0.2545454545454545</v>
      </c>
      <c r="Q26" s="4"/>
      <c r="R26" s="4"/>
      <c r="S26" s="4"/>
      <c r="T26" s="4"/>
      <c r="U26" s="4"/>
      <c r="V26" s="4"/>
    </row>
    <row r="27" spans="1:22" ht="12.75">
      <c r="A27" t="s">
        <v>15</v>
      </c>
      <c r="C27" s="49">
        <v>5.8</v>
      </c>
      <c r="D27" s="49">
        <v>6.3</v>
      </c>
      <c r="E27" s="49">
        <v>5.3</v>
      </c>
      <c r="F27" s="14">
        <v>9</v>
      </c>
      <c r="G27" s="14">
        <v>9</v>
      </c>
      <c r="H27" s="14">
        <v>7.9</v>
      </c>
      <c r="I27" s="14">
        <v>10.7</v>
      </c>
      <c r="J27" s="14">
        <v>11.4</v>
      </c>
      <c r="K27" s="14">
        <v>7.9</v>
      </c>
      <c r="L27" s="14">
        <v>6.9</v>
      </c>
      <c r="M27" s="14">
        <v>8.6</v>
      </c>
      <c r="O27" s="15">
        <f t="shared" si="0"/>
        <v>8.072727272727274</v>
      </c>
      <c r="Q27" s="1" t="s">
        <v>136</v>
      </c>
      <c r="V27" s="15">
        <f>O27</f>
        <v>8.072727272727274</v>
      </c>
    </row>
    <row r="28" spans="1:22" ht="12.75">
      <c r="A28" t="s">
        <v>16</v>
      </c>
      <c r="C28" s="49">
        <v>0.4</v>
      </c>
      <c r="D28" s="49">
        <v>0.4</v>
      </c>
      <c r="E28" s="49">
        <v>0.4</v>
      </c>
      <c r="F28" s="14">
        <v>0.4</v>
      </c>
      <c r="G28" s="14">
        <v>0.4</v>
      </c>
      <c r="H28" s="14">
        <v>0.4</v>
      </c>
      <c r="I28" s="14">
        <v>0.4</v>
      </c>
      <c r="J28" s="14">
        <v>0.4</v>
      </c>
      <c r="K28" s="14">
        <v>0.4</v>
      </c>
      <c r="L28" s="14">
        <v>0.5</v>
      </c>
      <c r="M28" s="14">
        <v>0.4</v>
      </c>
      <c r="O28" s="15">
        <f t="shared" si="0"/>
        <v>0.4090909090909091</v>
      </c>
      <c r="Q28" s="1" t="s">
        <v>137</v>
      </c>
      <c r="V28" s="15">
        <f>O28</f>
        <v>0.4090909090909091</v>
      </c>
    </row>
    <row r="29" spans="1:22" ht="12.75">
      <c r="A29" t="s">
        <v>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O29" s="15">
        <f t="shared" si="0"/>
        <v>0</v>
      </c>
      <c r="Q29" s="1"/>
      <c r="V29" s="25"/>
    </row>
    <row r="30" spans="1:15" ht="12.75">
      <c r="A30" s="1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O30" s="4"/>
    </row>
    <row r="31" spans="1:15" ht="12.75">
      <c r="A31" t="s">
        <v>19</v>
      </c>
      <c r="C31" s="8">
        <v>1</v>
      </c>
      <c r="D31" s="8">
        <v>2</v>
      </c>
      <c r="E31" s="8">
        <v>2</v>
      </c>
      <c r="F31" s="8">
        <v>2</v>
      </c>
      <c r="G31" s="8">
        <v>2</v>
      </c>
      <c r="H31" s="8">
        <v>1</v>
      </c>
      <c r="I31" s="8">
        <v>2</v>
      </c>
      <c r="J31" s="8">
        <v>1</v>
      </c>
      <c r="K31" s="8">
        <v>1</v>
      </c>
      <c r="L31" s="8">
        <v>1</v>
      </c>
      <c r="M31" s="8"/>
      <c r="O31" s="15">
        <f aca="true" t="shared" si="1" ref="O31:O38">AVERAGE(C31:M31)</f>
        <v>1.5</v>
      </c>
    </row>
    <row r="32" spans="1:15" ht="12.75">
      <c r="A32" t="s">
        <v>20</v>
      </c>
      <c r="C32" s="8">
        <v>1</v>
      </c>
      <c r="D32" s="8">
        <v>1</v>
      </c>
      <c r="E32" s="8">
        <v>1</v>
      </c>
      <c r="F32" s="8">
        <v>2</v>
      </c>
      <c r="G32" s="8">
        <v>2</v>
      </c>
      <c r="H32" s="8">
        <v>1</v>
      </c>
      <c r="I32" s="8">
        <v>2</v>
      </c>
      <c r="J32" s="8">
        <v>1</v>
      </c>
      <c r="K32" s="8">
        <v>1</v>
      </c>
      <c r="L32" s="8">
        <v>0</v>
      </c>
      <c r="M32" s="8"/>
      <c r="O32" s="15">
        <f t="shared" si="1"/>
        <v>1.2</v>
      </c>
    </row>
    <row r="33" spans="1:15" ht="12.75">
      <c r="A33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O33" s="15">
        <f t="shared" si="1"/>
        <v>0</v>
      </c>
    </row>
    <row r="34" spans="1:15" ht="12.75">
      <c r="A34" t="s">
        <v>22</v>
      </c>
      <c r="C34" s="8">
        <v>1</v>
      </c>
      <c r="D34" s="8">
        <v>1</v>
      </c>
      <c r="E34" s="8">
        <v>1</v>
      </c>
      <c r="F34" s="8">
        <v>1</v>
      </c>
      <c r="G34" s="8">
        <v>0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/>
      <c r="O34" s="15">
        <f t="shared" si="1"/>
        <v>0.9</v>
      </c>
    </row>
    <row r="35" spans="1:15" ht="12.75">
      <c r="A35" t="s">
        <v>23</v>
      </c>
      <c r="C35" s="8">
        <v>1</v>
      </c>
      <c r="D35" s="8">
        <v>1</v>
      </c>
      <c r="E35" s="8">
        <v>2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0</v>
      </c>
      <c r="M35" s="8"/>
      <c r="O35" s="15">
        <f t="shared" si="1"/>
        <v>1</v>
      </c>
    </row>
    <row r="36" spans="1:15" ht="12.75">
      <c r="A36" t="s">
        <v>24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O36" s="15">
        <f t="shared" si="1"/>
        <v>0.1</v>
      </c>
    </row>
    <row r="37" spans="1:15" ht="12.75">
      <c r="A37" t="s">
        <v>25</v>
      </c>
      <c r="C37" s="8">
        <v>2</v>
      </c>
      <c r="D37" s="8">
        <v>0</v>
      </c>
      <c r="E37" s="8">
        <v>1</v>
      </c>
      <c r="F37" s="8">
        <v>1</v>
      </c>
      <c r="G37" s="8">
        <v>0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/>
      <c r="O37" s="15">
        <f t="shared" si="1"/>
        <v>0.9</v>
      </c>
    </row>
    <row r="38" spans="1:22" ht="12.75">
      <c r="A38" t="s">
        <v>26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O38" s="15">
        <f t="shared" si="1"/>
        <v>0.1</v>
      </c>
      <c r="Q38" s="1" t="s">
        <v>124</v>
      </c>
      <c r="V38" s="15">
        <f>(SUM(O31:O38))/8</f>
        <v>0.7124999999999999</v>
      </c>
    </row>
    <row r="39" spans="1:15" ht="12.75">
      <c r="A39" s="1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O39" s="4"/>
    </row>
    <row r="40" spans="1:15" ht="12.75">
      <c r="A40" t="s">
        <v>28</v>
      </c>
      <c r="C40" s="13">
        <v>14</v>
      </c>
      <c r="D40" s="13">
        <v>17</v>
      </c>
      <c r="E40" s="13">
        <v>6</v>
      </c>
      <c r="F40" s="13">
        <v>0</v>
      </c>
      <c r="G40" s="13">
        <v>4</v>
      </c>
      <c r="H40" s="13">
        <v>17</v>
      </c>
      <c r="I40" s="13">
        <v>0</v>
      </c>
      <c r="J40" s="13">
        <v>17</v>
      </c>
      <c r="K40" s="13">
        <v>7</v>
      </c>
      <c r="L40" s="13">
        <v>17</v>
      </c>
      <c r="M40" s="13">
        <v>17</v>
      </c>
      <c r="O40" s="15">
        <f t="shared" si="0"/>
        <v>10.545454545454545</v>
      </c>
    </row>
    <row r="41" spans="1:15" ht="12.75">
      <c r="A41" t="s">
        <v>29</v>
      </c>
      <c r="C41" s="13">
        <v>17</v>
      </c>
      <c r="D41" s="13">
        <v>17</v>
      </c>
      <c r="E41" s="13">
        <v>4</v>
      </c>
      <c r="F41" s="13">
        <v>10</v>
      </c>
      <c r="G41" s="13">
        <v>8</v>
      </c>
      <c r="H41" s="13">
        <v>5</v>
      </c>
      <c r="I41" s="13">
        <v>0</v>
      </c>
      <c r="J41" s="13">
        <v>17</v>
      </c>
      <c r="K41" s="13">
        <v>16</v>
      </c>
      <c r="L41" s="13">
        <v>17</v>
      </c>
      <c r="M41" s="13">
        <v>17</v>
      </c>
      <c r="O41" s="15">
        <f t="shared" si="0"/>
        <v>11.636363636363637</v>
      </c>
    </row>
    <row r="42" spans="1:15" ht="12.75">
      <c r="A42" t="s">
        <v>30</v>
      </c>
      <c r="C42" s="13">
        <v>17</v>
      </c>
      <c r="D42" s="13">
        <v>17</v>
      </c>
      <c r="E42" s="13">
        <v>11</v>
      </c>
      <c r="F42" s="13">
        <v>2</v>
      </c>
      <c r="G42" s="13">
        <v>6</v>
      </c>
      <c r="H42" s="13">
        <v>6</v>
      </c>
      <c r="I42" s="13">
        <v>4</v>
      </c>
      <c r="J42" s="13">
        <v>7</v>
      </c>
      <c r="K42" s="13">
        <v>11</v>
      </c>
      <c r="L42" s="13">
        <v>16</v>
      </c>
      <c r="M42" s="13">
        <v>17</v>
      </c>
      <c r="O42" s="15">
        <f t="shared" si="0"/>
        <v>10.363636363636363</v>
      </c>
    </row>
    <row r="43" spans="1:15" ht="12.75">
      <c r="A43" t="s">
        <v>31</v>
      </c>
      <c r="C43" s="13">
        <v>15</v>
      </c>
      <c r="D43" s="13">
        <v>17</v>
      </c>
      <c r="E43" s="13">
        <v>17</v>
      </c>
      <c r="F43" s="13">
        <v>1</v>
      </c>
      <c r="G43" s="13">
        <v>15</v>
      </c>
      <c r="H43" s="13">
        <v>17</v>
      </c>
      <c r="I43" s="13">
        <v>4</v>
      </c>
      <c r="J43" s="13">
        <v>6</v>
      </c>
      <c r="K43" s="13">
        <v>7</v>
      </c>
      <c r="L43" s="13">
        <v>17</v>
      </c>
      <c r="M43" s="13">
        <v>17</v>
      </c>
      <c r="O43" s="15">
        <f t="shared" si="0"/>
        <v>12.090909090909092</v>
      </c>
    </row>
    <row r="44" spans="1:15" ht="12.75">
      <c r="A44" t="s">
        <v>6</v>
      </c>
      <c r="C44" s="13">
        <v>17</v>
      </c>
      <c r="D44" s="13">
        <v>16</v>
      </c>
      <c r="E44" s="13">
        <v>4</v>
      </c>
      <c r="F44" s="13">
        <v>15</v>
      </c>
      <c r="G44" s="13">
        <v>9</v>
      </c>
      <c r="H44" s="13">
        <v>2</v>
      </c>
      <c r="I44" s="13">
        <v>16</v>
      </c>
      <c r="J44" s="13">
        <v>17</v>
      </c>
      <c r="K44" s="13">
        <v>13</v>
      </c>
      <c r="L44" s="13">
        <v>17</v>
      </c>
      <c r="M44" s="13">
        <v>17</v>
      </c>
      <c r="O44" s="15">
        <f t="shared" si="0"/>
        <v>13</v>
      </c>
    </row>
    <row r="45" spans="1:22" ht="12.75">
      <c r="A45" t="s">
        <v>9</v>
      </c>
      <c r="C45" s="13">
        <v>13</v>
      </c>
      <c r="D45" s="13">
        <v>17</v>
      </c>
      <c r="E45" s="13">
        <v>17</v>
      </c>
      <c r="F45" s="13">
        <v>10</v>
      </c>
      <c r="G45" s="13">
        <v>17</v>
      </c>
      <c r="H45" s="13">
        <v>17</v>
      </c>
      <c r="I45" s="13">
        <v>8</v>
      </c>
      <c r="J45" s="13">
        <v>0</v>
      </c>
      <c r="K45" s="13">
        <v>13</v>
      </c>
      <c r="L45" s="13">
        <v>17</v>
      </c>
      <c r="M45" s="13">
        <v>17</v>
      </c>
      <c r="O45" s="15">
        <f t="shared" si="0"/>
        <v>13.272727272727273</v>
      </c>
      <c r="Q45" s="1" t="s">
        <v>125</v>
      </c>
      <c r="V45" s="15">
        <f>(SUM(O40:O45))/6</f>
        <v>11.818181818181818</v>
      </c>
    </row>
    <row r="46" spans="1:22" ht="12.75">
      <c r="A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58</v>
      </c>
      <c r="O46" s="4"/>
      <c r="Q46" t="s">
        <v>145</v>
      </c>
      <c r="V46">
        <f>(V45/17)*100</f>
        <v>69.5187165775401</v>
      </c>
    </row>
    <row r="47" spans="1:15" ht="12.75">
      <c r="A47" s="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O47" s="4"/>
    </row>
    <row r="48" spans="1:15" ht="12.75">
      <c r="A48" s="2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58</v>
      </c>
      <c r="O48" s="4"/>
    </row>
    <row r="49" spans="1:15" ht="12.75">
      <c r="A49" t="s">
        <v>34</v>
      </c>
      <c r="C49" s="8" t="s">
        <v>62</v>
      </c>
      <c r="D49" s="8" t="s">
        <v>62</v>
      </c>
      <c r="E49" s="8" t="s">
        <v>62</v>
      </c>
      <c r="F49" s="8" t="s">
        <v>62</v>
      </c>
      <c r="G49" s="8" t="s">
        <v>59</v>
      </c>
      <c r="H49" s="8" t="s">
        <v>62</v>
      </c>
      <c r="I49" s="8" t="s">
        <v>59</v>
      </c>
      <c r="J49" s="8" t="s">
        <v>62</v>
      </c>
      <c r="K49" s="8" t="s">
        <v>62</v>
      </c>
      <c r="L49" s="8" t="s">
        <v>62</v>
      </c>
      <c r="M49" s="8" t="s">
        <v>62</v>
      </c>
      <c r="O49" s="9"/>
    </row>
    <row r="50" spans="1:15" ht="12.75">
      <c r="A50" t="s">
        <v>35</v>
      </c>
      <c r="C50" s="8">
        <v>0</v>
      </c>
      <c r="D50" s="8">
        <v>40</v>
      </c>
      <c r="E50" s="8">
        <v>0</v>
      </c>
      <c r="F50" s="8">
        <v>25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O50" s="15">
        <f>AVERAGE(C50:M50)</f>
        <v>5.909090909090909</v>
      </c>
    </row>
    <row r="51" spans="1:15" ht="12.75">
      <c r="A51" t="s">
        <v>36</v>
      </c>
      <c r="C51" s="8">
        <v>70</v>
      </c>
      <c r="D51" s="8">
        <v>50</v>
      </c>
      <c r="E51" s="8">
        <v>25</v>
      </c>
      <c r="F51" s="8">
        <v>0</v>
      </c>
      <c r="G51" s="8">
        <v>0</v>
      </c>
      <c r="H51" s="8">
        <v>5</v>
      </c>
      <c r="I51" s="8">
        <v>0</v>
      </c>
      <c r="J51" s="8">
        <v>75</v>
      </c>
      <c r="K51" s="8">
        <v>65</v>
      </c>
      <c r="L51" s="8">
        <v>85</v>
      </c>
      <c r="M51" s="8">
        <v>80</v>
      </c>
      <c r="O51" s="15">
        <f>AVERAGE(C51:M51)</f>
        <v>41.36363636363637</v>
      </c>
    </row>
    <row r="52" spans="1:15" ht="12.75">
      <c r="A52" s="2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2.75">
      <c r="A53" s="5" t="s">
        <v>34</v>
      </c>
      <c r="C53" s="8" t="s">
        <v>62</v>
      </c>
      <c r="D53" s="8" t="s">
        <v>62</v>
      </c>
      <c r="E53" s="8" t="s">
        <v>62</v>
      </c>
      <c r="F53" s="8" t="s">
        <v>62</v>
      </c>
      <c r="G53" s="8" t="s">
        <v>62</v>
      </c>
      <c r="H53" s="8" t="s">
        <v>126</v>
      </c>
      <c r="I53" s="8" t="s">
        <v>62</v>
      </c>
      <c r="J53" s="8" t="s">
        <v>62</v>
      </c>
      <c r="K53" s="8" t="s">
        <v>62</v>
      </c>
      <c r="L53" s="8" t="s">
        <v>62</v>
      </c>
      <c r="M53" s="8" t="s">
        <v>59</v>
      </c>
      <c r="O53" s="9"/>
    </row>
    <row r="54" spans="1:15" ht="12.75">
      <c r="A54" t="s">
        <v>38</v>
      </c>
      <c r="C54" s="8">
        <v>10</v>
      </c>
      <c r="D54" s="8">
        <v>5</v>
      </c>
      <c r="E54" s="8">
        <v>40</v>
      </c>
      <c r="F54" s="8">
        <v>35</v>
      </c>
      <c r="G54" s="8">
        <v>50</v>
      </c>
      <c r="H54" s="8">
        <v>0</v>
      </c>
      <c r="I54" s="8">
        <v>20</v>
      </c>
      <c r="J54" s="8">
        <v>10</v>
      </c>
      <c r="K54" s="8">
        <v>30</v>
      </c>
      <c r="L54" s="8">
        <v>15</v>
      </c>
      <c r="M54" s="8">
        <v>0</v>
      </c>
      <c r="O54" s="15">
        <f aca="true" t="shared" si="2" ref="O54:O59">AVERAGE(C54:M54)</f>
        <v>19.545454545454547</v>
      </c>
    </row>
    <row r="55" spans="1:15" ht="12.75">
      <c r="A55" t="s">
        <v>39</v>
      </c>
      <c r="C55" s="8">
        <v>10</v>
      </c>
      <c r="D55" s="8">
        <v>0</v>
      </c>
      <c r="E55" s="8">
        <v>15</v>
      </c>
      <c r="F55" s="8">
        <v>25</v>
      </c>
      <c r="G55" s="8">
        <v>5</v>
      </c>
      <c r="H55" s="8">
        <v>10</v>
      </c>
      <c r="I55" s="8">
        <v>10</v>
      </c>
      <c r="J55" s="8">
        <v>15</v>
      </c>
      <c r="K55" s="8">
        <v>15</v>
      </c>
      <c r="L55" s="8">
        <v>0</v>
      </c>
      <c r="M55" s="8">
        <v>0</v>
      </c>
      <c r="O55" s="15">
        <f t="shared" si="2"/>
        <v>9.545454545454545</v>
      </c>
    </row>
    <row r="56" spans="1:15" ht="12.75">
      <c r="A56" s="3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O56" s="4"/>
    </row>
    <row r="57" spans="1:15" ht="12.75">
      <c r="A57" t="s">
        <v>41</v>
      </c>
      <c r="C57" s="8">
        <v>15</v>
      </c>
      <c r="D57" s="8">
        <v>0</v>
      </c>
      <c r="E57" s="8">
        <v>10</v>
      </c>
      <c r="F57" s="8">
        <v>5</v>
      </c>
      <c r="G57" s="8">
        <v>5</v>
      </c>
      <c r="H57" s="8">
        <v>0</v>
      </c>
      <c r="I57" s="8">
        <v>5</v>
      </c>
      <c r="J57" s="8">
        <v>2</v>
      </c>
      <c r="K57" s="8">
        <v>10</v>
      </c>
      <c r="L57" s="8">
        <v>5</v>
      </c>
      <c r="M57" s="8">
        <v>0</v>
      </c>
      <c r="O57" s="15">
        <f t="shared" si="2"/>
        <v>5.181818181818182</v>
      </c>
    </row>
    <row r="58" spans="1:15" ht="12.75">
      <c r="A58" t="s">
        <v>39</v>
      </c>
      <c r="C58" s="8">
        <v>30</v>
      </c>
      <c r="D58" s="8">
        <v>25</v>
      </c>
      <c r="E58" s="8">
        <v>75</v>
      </c>
      <c r="F58" s="8">
        <v>60</v>
      </c>
      <c r="G58" s="8">
        <v>85</v>
      </c>
      <c r="H58" s="8">
        <v>80</v>
      </c>
      <c r="I58" s="8">
        <v>65</v>
      </c>
      <c r="J58" s="8">
        <v>65</v>
      </c>
      <c r="K58" s="8">
        <v>60</v>
      </c>
      <c r="L58" s="8">
        <v>25</v>
      </c>
      <c r="M58" s="8">
        <v>25</v>
      </c>
      <c r="O58" s="15">
        <f t="shared" si="2"/>
        <v>54.09090909090909</v>
      </c>
    </row>
    <row r="59" spans="1:15" ht="12.75">
      <c r="A59" t="s">
        <v>42</v>
      </c>
      <c r="C59" s="8">
        <v>55</v>
      </c>
      <c r="D59" s="8">
        <v>75</v>
      </c>
      <c r="E59" s="8">
        <v>15</v>
      </c>
      <c r="F59" s="8">
        <v>35</v>
      </c>
      <c r="G59" s="8">
        <v>10</v>
      </c>
      <c r="H59" s="8">
        <v>20</v>
      </c>
      <c r="I59" s="8">
        <v>30</v>
      </c>
      <c r="J59" s="8">
        <v>33</v>
      </c>
      <c r="K59" s="8">
        <v>30</v>
      </c>
      <c r="L59" s="8">
        <v>70</v>
      </c>
      <c r="M59" s="8">
        <v>75</v>
      </c>
      <c r="O59" s="15">
        <f t="shared" si="2"/>
        <v>40.72727272727273</v>
      </c>
    </row>
    <row r="60" spans="1:15" ht="12.75">
      <c r="A60" s="2" t="s">
        <v>43</v>
      </c>
      <c r="C60" s="4"/>
      <c r="D60" s="4"/>
      <c r="E60" s="4"/>
      <c r="F60" s="4"/>
      <c r="G60" s="4"/>
      <c r="H60" s="4"/>
      <c r="I60" s="4"/>
      <c r="J60" s="4"/>
      <c r="K60" s="4" t="s">
        <v>58</v>
      </c>
      <c r="L60" s="4" t="s">
        <v>58</v>
      </c>
      <c r="M60" s="7"/>
      <c r="O60" s="4"/>
    </row>
    <row r="61" spans="1:15" ht="12.75">
      <c r="A61" t="s">
        <v>44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/>
    </row>
    <row r="62" spans="1:15" ht="12.75">
      <c r="A62" t="s">
        <v>45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9"/>
    </row>
    <row r="63" spans="1:15" ht="12.75">
      <c r="A63" t="s">
        <v>46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/>
    </row>
    <row r="64" spans="1:15" ht="12.75">
      <c r="A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9"/>
    </row>
    <row r="65" spans="1:15" ht="12.75">
      <c r="A65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/>
    </row>
    <row r="66" spans="1:15" ht="12.75">
      <c r="A66" t="s">
        <v>49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9"/>
    </row>
    <row r="67" spans="1:15" ht="12.75">
      <c r="A67" t="s">
        <v>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/>
    </row>
    <row r="68" spans="1:15" ht="12.75">
      <c r="A68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9"/>
    </row>
    <row r="69" spans="1:15" ht="12.75">
      <c r="A69" t="s">
        <v>52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/>
    </row>
    <row r="70" spans="1:15" ht="12.75">
      <c r="A70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9"/>
    </row>
    <row r="71" spans="1:15" ht="12.75">
      <c r="A71" t="s">
        <v>54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/>
    </row>
    <row r="72" spans="1:15" ht="12.75">
      <c r="A72" s="1" t="s">
        <v>61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O72" s="4"/>
    </row>
    <row r="73" spans="1:15" ht="12.75">
      <c r="A73" s="2" t="s">
        <v>33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7" t="s">
        <v>58</v>
      </c>
      <c r="O73" s="4"/>
    </row>
    <row r="74" spans="1:15" ht="12.75">
      <c r="A74" t="s">
        <v>34</v>
      </c>
      <c r="C74" s="8" t="s">
        <v>62</v>
      </c>
      <c r="D74" s="8" t="s">
        <v>62</v>
      </c>
      <c r="E74" s="8" t="s">
        <v>62</v>
      </c>
      <c r="F74" s="8" t="s">
        <v>62</v>
      </c>
      <c r="G74" s="8" t="s">
        <v>62</v>
      </c>
      <c r="H74" s="8" t="s">
        <v>62</v>
      </c>
      <c r="I74" s="8" t="s">
        <v>62</v>
      </c>
      <c r="J74" s="8" t="s">
        <v>59</v>
      </c>
      <c r="K74" s="8" t="s">
        <v>62</v>
      </c>
      <c r="L74" s="8" t="s">
        <v>62</v>
      </c>
      <c r="M74" s="8" t="s">
        <v>62</v>
      </c>
      <c r="O74" s="9"/>
    </row>
    <row r="75" spans="1:15" ht="12.75">
      <c r="A75" t="s">
        <v>35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70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O75" s="15">
        <f>AVERAGE(C75:M75)</f>
        <v>6.363636363636363</v>
      </c>
    </row>
    <row r="76" spans="1:15" ht="12.75">
      <c r="A76" t="s">
        <v>36</v>
      </c>
      <c r="C76" s="8">
        <v>25</v>
      </c>
      <c r="D76" s="8">
        <v>5</v>
      </c>
      <c r="E76" s="8">
        <v>80</v>
      </c>
      <c r="F76" s="8">
        <v>0</v>
      </c>
      <c r="G76" s="8">
        <v>85</v>
      </c>
      <c r="H76" s="8">
        <v>70</v>
      </c>
      <c r="I76" s="8">
        <v>25</v>
      </c>
      <c r="J76" s="8">
        <v>0</v>
      </c>
      <c r="K76" s="8">
        <v>30</v>
      </c>
      <c r="L76" s="8">
        <v>85</v>
      </c>
      <c r="M76" s="8">
        <v>75</v>
      </c>
      <c r="O76" s="15">
        <f>AVERAGE(C76:M76)</f>
        <v>43.63636363636363</v>
      </c>
    </row>
    <row r="77" spans="1:15" ht="12.75">
      <c r="A77" s="2" t="s">
        <v>37</v>
      </c>
      <c r="C77" s="4" t="s">
        <v>58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2.75">
      <c r="A78" s="2" t="s">
        <v>63</v>
      </c>
      <c r="C78" s="13" t="s">
        <v>62</v>
      </c>
      <c r="D78" s="13" t="s">
        <v>62</v>
      </c>
      <c r="E78" s="13" t="s">
        <v>62</v>
      </c>
      <c r="F78" s="13" t="s">
        <v>62</v>
      </c>
      <c r="G78" s="13" t="s">
        <v>126</v>
      </c>
      <c r="H78" s="13" t="s">
        <v>62</v>
      </c>
      <c r="I78" s="13" t="s">
        <v>62</v>
      </c>
      <c r="J78" s="13" t="s">
        <v>62</v>
      </c>
      <c r="K78" s="13" t="s">
        <v>62</v>
      </c>
      <c r="L78" s="13" t="s">
        <v>62</v>
      </c>
      <c r="M78" s="13" t="s">
        <v>62</v>
      </c>
      <c r="O78" s="9"/>
    </row>
    <row r="79" spans="1:15" ht="12.75">
      <c r="A79" t="s">
        <v>38</v>
      </c>
      <c r="C79" s="8">
        <v>25</v>
      </c>
      <c r="D79" s="8">
        <v>70</v>
      </c>
      <c r="E79" s="8">
        <v>5</v>
      </c>
      <c r="F79" s="8">
        <v>15</v>
      </c>
      <c r="G79" s="8">
        <v>10</v>
      </c>
      <c r="H79" s="8">
        <v>10</v>
      </c>
      <c r="I79" s="8">
        <v>15</v>
      </c>
      <c r="J79" s="8">
        <v>40</v>
      </c>
      <c r="K79" s="8">
        <v>30</v>
      </c>
      <c r="L79" s="8">
        <v>5</v>
      </c>
      <c r="M79" s="8">
        <v>10</v>
      </c>
      <c r="O79" s="15">
        <f>AVERAGE(C79:M79)</f>
        <v>21.363636363636363</v>
      </c>
    </row>
    <row r="80" spans="1:15" ht="12.75">
      <c r="A80" t="s">
        <v>39</v>
      </c>
      <c r="C80" s="8">
        <v>10</v>
      </c>
      <c r="D80" s="8">
        <v>10</v>
      </c>
      <c r="E80" s="8">
        <v>10</v>
      </c>
      <c r="F80" s="8">
        <v>15</v>
      </c>
      <c r="G80" s="8">
        <v>0</v>
      </c>
      <c r="H80" s="8">
        <v>0</v>
      </c>
      <c r="I80" s="8">
        <v>5</v>
      </c>
      <c r="J80" s="8">
        <v>25</v>
      </c>
      <c r="K80" s="8">
        <v>35</v>
      </c>
      <c r="L80" s="8">
        <v>0</v>
      </c>
      <c r="M80" s="8">
        <v>5</v>
      </c>
      <c r="O80" s="15">
        <f>AVERAGE(C80:M80)</f>
        <v>10.454545454545455</v>
      </c>
    </row>
    <row r="81" spans="1:15" ht="12.75">
      <c r="A81" s="2" t="s">
        <v>40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O81" s="4"/>
    </row>
    <row r="82" spans="1:15" ht="12.75">
      <c r="A82" t="s">
        <v>41</v>
      </c>
      <c r="C82" s="8">
        <v>2</v>
      </c>
      <c r="D82" s="8">
        <v>5</v>
      </c>
      <c r="E82" s="8">
        <v>5</v>
      </c>
      <c r="F82" s="8">
        <v>2</v>
      </c>
      <c r="G82" s="8">
        <v>5</v>
      </c>
      <c r="H82" s="8">
        <v>0</v>
      </c>
      <c r="I82" s="8">
        <v>15</v>
      </c>
      <c r="J82" s="8">
        <v>5</v>
      </c>
      <c r="K82" s="8">
        <v>5</v>
      </c>
      <c r="L82" s="8">
        <v>2</v>
      </c>
      <c r="M82" s="8">
        <v>2</v>
      </c>
      <c r="O82" s="15">
        <f>AVERAGE(C82:M82)</f>
        <v>4.363636363636363</v>
      </c>
    </row>
    <row r="83" spans="1:15" ht="12.75">
      <c r="A83" t="s">
        <v>39</v>
      </c>
      <c r="C83" s="8">
        <v>77</v>
      </c>
      <c r="D83" s="8">
        <v>60</v>
      </c>
      <c r="E83" s="8">
        <v>60</v>
      </c>
      <c r="F83" s="8">
        <v>65</v>
      </c>
      <c r="G83" s="8">
        <v>40</v>
      </c>
      <c r="H83" s="8">
        <v>50</v>
      </c>
      <c r="I83" s="8">
        <v>65</v>
      </c>
      <c r="J83" s="8">
        <v>65</v>
      </c>
      <c r="K83" s="8">
        <v>65</v>
      </c>
      <c r="L83" s="8">
        <v>60</v>
      </c>
      <c r="M83" s="8">
        <v>65</v>
      </c>
      <c r="O83" s="15">
        <f>AVERAGE(C83:M83)</f>
        <v>61.09090909090909</v>
      </c>
    </row>
    <row r="84" spans="1:15" ht="12.75">
      <c r="A84" t="s">
        <v>42</v>
      </c>
      <c r="C84" s="8">
        <v>21</v>
      </c>
      <c r="D84" s="8">
        <v>35</v>
      </c>
      <c r="E84" s="8">
        <v>35</v>
      </c>
      <c r="F84" s="8">
        <v>33</v>
      </c>
      <c r="G84" s="8">
        <v>55</v>
      </c>
      <c r="H84" s="8">
        <v>50</v>
      </c>
      <c r="I84" s="8">
        <v>20</v>
      </c>
      <c r="J84" s="8">
        <v>30</v>
      </c>
      <c r="K84" s="8">
        <v>30</v>
      </c>
      <c r="L84" s="8">
        <v>38</v>
      </c>
      <c r="M84" s="8">
        <v>33</v>
      </c>
      <c r="O84" s="15">
        <f>AVERAGE(C84:M84)</f>
        <v>34.54545454545455</v>
      </c>
    </row>
    <row r="85" spans="1:15" ht="12.75">
      <c r="A85" s="2" t="s">
        <v>43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 t="s">
        <v>58</v>
      </c>
      <c r="O85" s="4"/>
    </row>
    <row r="86" spans="1:15" ht="12.75">
      <c r="A8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/>
    </row>
    <row r="87" spans="1:15" ht="12.75">
      <c r="A87" t="s">
        <v>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9"/>
    </row>
    <row r="88" spans="1:15" ht="12.75">
      <c r="A88" t="s">
        <v>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9"/>
    </row>
    <row r="89" spans="1:15" ht="12.75">
      <c r="A89" t="s">
        <v>47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/>
    </row>
    <row r="90" spans="1:15" ht="12.75">
      <c r="A90" t="s">
        <v>48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9"/>
    </row>
    <row r="91" spans="1:15" ht="12.75">
      <c r="A91" t="s">
        <v>49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/>
    </row>
    <row r="92" spans="1:15" ht="12.75">
      <c r="A92" t="s">
        <v>50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9"/>
    </row>
    <row r="93" spans="1:15" ht="12.75">
      <c r="A93" t="s">
        <v>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/>
    </row>
    <row r="94" spans="1:15" ht="12.75">
      <c r="A94" t="s">
        <v>52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9"/>
    </row>
    <row r="95" spans="1:15" ht="12.75">
      <c r="A95" t="s">
        <v>53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/>
    </row>
    <row r="96" spans="1:15" ht="13.5" thickBot="1">
      <c r="A96" s="6" t="s">
        <v>54</v>
      </c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9"/>
    </row>
    <row r="98" spans="3:12" ht="12.75">
      <c r="C98" s="20" t="s">
        <v>76</v>
      </c>
      <c r="D98" s="20" t="s">
        <v>77</v>
      </c>
      <c r="E98" s="20" t="s">
        <v>78</v>
      </c>
      <c r="F98" s="20" t="s">
        <v>79</v>
      </c>
      <c r="G98" s="20" t="s">
        <v>80</v>
      </c>
      <c r="H98" s="20" t="s">
        <v>81</v>
      </c>
      <c r="I98" s="20" t="s">
        <v>82</v>
      </c>
      <c r="J98" s="20" t="s">
        <v>83</v>
      </c>
      <c r="K98" s="20" t="s">
        <v>84</v>
      </c>
      <c r="L98" s="20" t="s">
        <v>85</v>
      </c>
    </row>
    <row r="99" spans="1:15" ht="12.75">
      <c r="A99" s="1" t="s">
        <v>87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O99" s="4"/>
    </row>
    <row r="100" spans="1:15" ht="12.75">
      <c r="A100" s="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O100" s="4"/>
    </row>
    <row r="101" spans="1:15" ht="12.75">
      <c r="A101" t="s">
        <v>88</v>
      </c>
      <c r="B101">
        <v>0</v>
      </c>
      <c r="C101" s="22">
        <v>18</v>
      </c>
      <c r="D101" s="22">
        <v>12</v>
      </c>
      <c r="E101" s="22">
        <v>8</v>
      </c>
      <c r="F101" s="22">
        <v>10</v>
      </c>
      <c r="G101" s="22">
        <v>10</v>
      </c>
      <c r="H101" s="22">
        <v>12</v>
      </c>
      <c r="I101" s="22">
        <v>13</v>
      </c>
      <c r="J101" s="22">
        <v>11</v>
      </c>
      <c r="K101" s="22">
        <v>12</v>
      </c>
      <c r="L101" s="22">
        <v>24</v>
      </c>
      <c r="O101" s="15">
        <f aca="true" t="shared" si="3" ref="O101:O115">AVERAGE(C101:M101)</f>
        <v>13</v>
      </c>
    </row>
    <row r="102" spans="2:15" ht="12.75">
      <c r="B102">
        <v>1</v>
      </c>
      <c r="C102" s="22">
        <v>18</v>
      </c>
      <c r="D102" s="22">
        <v>8</v>
      </c>
      <c r="E102" s="22">
        <v>6</v>
      </c>
      <c r="F102" s="22">
        <v>10</v>
      </c>
      <c r="G102" s="22">
        <v>14</v>
      </c>
      <c r="H102" s="22">
        <v>10</v>
      </c>
      <c r="I102" s="22">
        <v>13</v>
      </c>
      <c r="J102" s="22">
        <v>9</v>
      </c>
      <c r="K102" s="22">
        <v>11</v>
      </c>
      <c r="L102" s="22">
        <v>10</v>
      </c>
      <c r="O102" s="15">
        <f t="shared" si="3"/>
        <v>10.9</v>
      </c>
    </row>
    <row r="103" spans="2:15" ht="12.75">
      <c r="B103">
        <v>2</v>
      </c>
      <c r="C103" s="22">
        <v>19</v>
      </c>
      <c r="D103" s="22">
        <v>12</v>
      </c>
      <c r="E103" s="22">
        <v>10</v>
      </c>
      <c r="F103" s="22">
        <v>12</v>
      </c>
      <c r="G103" s="22">
        <v>16</v>
      </c>
      <c r="H103" s="22">
        <v>11</v>
      </c>
      <c r="I103" s="22">
        <v>10</v>
      </c>
      <c r="J103" s="22">
        <v>8</v>
      </c>
      <c r="K103" s="22">
        <v>13</v>
      </c>
      <c r="L103" s="22">
        <v>18</v>
      </c>
      <c r="O103" s="15">
        <f t="shared" si="3"/>
        <v>12.9</v>
      </c>
    </row>
    <row r="104" spans="2:15" ht="12.75">
      <c r="B104">
        <v>3</v>
      </c>
      <c r="C104" s="22">
        <v>18</v>
      </c>
      <c r="D104" s="22">
        <v>6</v>
      </c>
      <c r="E104" s="22">
        <v>8</v>
      </c>
      <c r="F104" s="22">
        <v>11</v>
      </c>
      <c r="G104" s="22">
        <v>14</v>
      </c>
      <c r="H104" s="22">
        <v>14</v>
      </c>
      <c r="I104" s="22">
        <v>13</v>
      </c>
      <c r="J104" s="22">
        <v>8</v>
      </c>
      <c r="K104" s="22">
        <v>11</v>
      </c>
      <c r="L104" s="22">
        <v>14</v>
      </c>
      <c r="O104" s="15">
        <f t="shared" si="3"/>
        <v>11.7</v>
      </c>
    </row>
    <row r="105" spans="2:15" ht="12.75">
      <c r="B105">
        <v>4</v>
      </c>
      <c r="C105" s="22">
        <v>12</v>
      </c>
      <c r="D105" s="22">
        <v>8</v>
      </c>
      <c r="E105" s="22">
        <v>12</v>
      </c>
      <c r="F105" s="22">
        <v>13</v>
      </c>
      <c r="G105" s="22">
        <v>12</v>
      </c>
      <c r="H105" s="22">
        <v>13</v>
      </c>
      <c r="I105" s="22">
        <v>11</v>
      </c>
      <c r="J105" s="22">
        <v>8</v>
      </c>
      <c r="K105" s="22">
        <v>10</v>
      </c>
      <c r="L105" s="22">
        <v>11</v>
      </c>
      <c r="O105" s="15">
        <f t="shared" si="3"/>
        <v>11</v>
      </c>
    </row>
    <row r="106" spans="2:15" ht="12.75">
      <c r="B106">
        <v>5</v>
      </c>
      <c r="C106" s="22">
        <v>20</v>
      </c>
      <c r="D106" s="22">
        <v>12</v>
      </c>
      <c r="E106" s="22">
        <v>10</v>
      </c>
      <c r="F106" s="22">
        <v>10</v>
      </c>
      <c r="G106" s="22">
        <v>12</v>
      </c>
      <c r="H106" s="22">
        <v>10</v>
      </c>
      <c r="I106" s="22">
        <v>12</v>
      </c>
      <c r="J106" s="22">
        <v>9</v>
      </c>
      <c r="K106" s="22">
        <v>10</v>
      </c>
      <c r="L106" s="22">
        <v>12</v>
      </c>
      <c r="O106" s="15">
        <f t="shared" si="3"/>
        <v>11.7</v>
      </c>
    </row>
    <row r="107" spans="2:15" ht="12.75">
      <c r="B107">
        <v>6</v>
      </c>
      <c r="C107" s="22">
        <v>20</v>
      </c>
      <c r="D107" s="22">
        <v>10</v>
      </c>
      <c r="E107" s="22">
        <v>8</v>
      </c>
      <c r="F107" s="22">
        <v>12</v>
      </c>
      <c r="G107" s="22">
        <v>10</v>
      </c>
      <c r="H107" s="22">
        <v>10</v>
      </c>
      <c r="I107" s="22">
        <v>10</v>
      </c>
      <c r="J107" s="22">
        <v>10</v>
      </c>
      <c r="K107" s="22">
        <v>10</v>
      </c>
      <c r="L107" s="22">
        <v>18</v>
      </c>
      <c r="O107" s="15">
        <f t="shared" si="3"/>
        <v>11.8</v>
      </c>
    </row>
    <row r="108" spans="2:15" ht="12.75">
      <c r="B108">
        <v>7</v>
      </c>
      <c r="C108" s="22">
        <v>14</v>
      </c>
      <c r="D108" s="22">
        <v>10</v>
      </c>
      <c r="E108" s="22">
        <v>10</v>
      </c>
      <c r="F108" s="22">
        <v>11</v>
      </c>
      <c r="G108" s="22">
        <v>10</v>
      </c>
      <c r="H108" s="22">
        <v>9</v>
      </c>
      <c r="I108" s="22">
        <v>12</v>
      </c>
      <c r="J108" s="22">
        <v>10</v>
      </c>
      <c r="K108" s="22">
        <v>20</v>
      </c>
      <c r="L108" s="22">
        <v>15</v>
      </c>
      <c r="O108" s="15">
        <f t="shared" si="3"/>
        <v>12.1</v>
      </c>
    </row>
    <row r="109" spans="2:15" ht="12.75">
      <c r="B109">
        <v>8</v>
      </c>
      <c r="C109" s="22">
        <v>14</v>
      </c>
      <c r="D109" s="22">
        <v>10</v>
      </c>
      <c r="E109" s="22">
        <v>10</v>
      </c>
      <c r="F109" s="22">
        <v>10</v>
      </c>
      <c r="G109" s="22">
        <v>12</v>
      </c>
      <c r="H109" s="22">
        <v>10</v>
      </c>
      <c r="I109" s="22">
        <v>10</v>
      </c>
      <c r="J109" s="22">
        <v>13</v>
      </c>
      <c r="K109" s="22">
        <v>18</v>
      </c>
      <c r="L109" s="22">
        <v>10</v>
      </c>
      <c r="O109" s="15">
        <f t="shared" si="3"/>
        <v>11.7</v>
      </c>
    </row>
    <row r="110" spans="2:28" ht="12.75">
      <c r="B110">
        <v>9</v>
      </c>
      <c r="C110" s="22">
        <v>20</v>
      </c>
      <c r="D110" s="22">
        <v>8</v>
      </c>
      <c r="E110" s="22">
        <v>6</v>
      </c>
      <c r="F110" s="22">
        <v>11</v>
      </c>
      <c r="G110" s="22">
        <v>8</v>
      </c>
      <c r="H110" s="22">
        <v>10</v>
      </c>
      <c r="I110" s="22">
        <v>22</v>
      </c>
      <c r="J110" s="22">
        <v>10</v>
      </c>
      <c r="K110" s="22">
        <v>14</v>
      </c>
      <c r="L110" s="22">
        <v>10</v>
      </c>
      <c r="O110" s="15">
        <f t="shared" si="3"/>
        <v>11.9</v>
      </c>
      <c r="T110" s="1" t="s">
        <v>120</v>
      </c>
      <c r="AA110" s="56">
        <f>AVERAGE(O101:O110)</f>
        <v>11.870000000000001</v>
      </c>
      <c r="AB110" t="s">
        <v>174</v>
      </c>
    </row>
    <row r="111" spans="2:28" ht="12.75">
      <c r="B111">
        <v>10</v>
      </c>
      <c r="C111" s="22">
        <v>11</v>
      </c>
      <c r="D111" s="22">
        <v>11</v>
      </c>
      <c r="E111" s="22">
        <v>10</v>
      </c>
      <c r="F111" s="22">
        <v>8</v>
      </c>
      <c r="G111" s="22">
        <v>10</v>
      </c>
      <c r="H111" s="22">
        <v>8</v>
      </c>
      <c r="I111" s="22">
        <v>16</v>
      </c>
      <c r="J111" s="22">
        <v>10</v>
      </c>
      <c r="K111" s="22">
        <v>20</v>
      </c>
      <c r="L111" s="22">
        <v>16</v>
      </c>
      <c r="O111" s="15">
        <f t="shared" si="3"/>
        <v>12</v>
      </c>
      <c r="T111" s="1" t="s">
        <v>175</v>
      </c>
      <c r="AA111" s="57">
        <f>MIN(C101:L115)</f>
        <v>6</v>
      </c>
      <c r="AB111" s="58">
        <f>MAX(C101:L115)</f>
        <v>24</v>
      </c>
    </row>
    <row r="112" spans="2:28" ht="12.75">
      <c r="B112">
        <v>11</v>
      </c>
      <c r="C112" s="22">
        <v>10</v>
      </c>
      <c r="D112" s="22">
        <v>12</v>
      </c>
      <c r="E112" s="22">
        <v>12</v>
      </c>
      <c r="F112" s="22">
        <v>6</v>
      </c>
      <c r="G112" s="22">
        <v>14</v>
      </c>
      <c r="H112" s="22">
        <v>11</v>
      </c>
      <c r="I112" s="22">
        <v>10</v>
      </c>
      <c r="J112" s="22">
        <v>10</v>
      </c>
      <c r="K112" s="22">
        <v>20</v>
      </c>
      <c r="L112" s="22">
        <v>14</v>
      </c>
      <c r="O112" s="15">
        <f t="shared" si="3"/>
        <v>11.9</v>
      </c>
      <c r="T112" s="1" t="s">
        <v>173</v>
      </c>
      <c r="AA112" s="15">
        <f>STDEV(C101:L115)</f>
        <v>3.893756833943178</v>
      </c>
      <c r="AB112" t="s">
        <v>174</v>
      </c>
    </row>
    <row r="113" spans="2:15" ht="12.75">
      <c r="B113">
        <v>12</v>
      </c>
      <c r="C113" s="22">
        <v>17</v>
      </c>
      <c r="D113" s="22">
        <v>10</v>
      </c>
      <c r="E113" s="22">
        <v>12</v>
      </c>
      <c r="F113" s="22">
        <v>8</v>
      </c>
      <c r="G113" s="22">
        <v>14</v>
      </c>
      <c r="H113" s="22">
        <v>10</v>
      </c>
      <c r="I113" s="22">
        <v>10</v>
      </c>
      <c r="J113" s="22">
        <v>14</v>
      </c>
      <c r="K113" s="22">
        <v>24</v>
      </c>
      <c r="L113" s="22">
        <v>16</v>
      </c>
      <c r="O113" s="15">
        <f t="shared" si="3"/>
        <v>13.5</v>
      </c>
    </row>
    <row r="114" spans="2:15" ht="12.75">
      <c r="B114">
        <v>13</v>
      </c>
      <c r="C114" s="22">
        <v>12</v>
      </c>
      <c r="D114" s="22">
        <v>10</v>
      </c>
      <c r="E114" s="22">
        <v>6</v>
      </c>
      <c r="F114" s="22">
        <v>10</v>
      </c>
      <c r="G114" s="22">
        <v>12</v>
      </c>
      <c r="H114" s="22">
        <v>12</v>
      </c>
      <c r="I114" s="22">
        <v>10</v>
      </c>
      <c r="J114" s="22">
        <v>16</v>
      </c>
      <c r="K114" s="22">
        <v>23</v>
      </c>
      <c r="L114" s="22">
        <v>12</v>
      </c>
      <c r="O114" s="15">
        <f t="shared" si="3"/>
        <v>12.3</v>
      </c>
    </row>
    <row r="115" spans="2:15" ht="12.75">
      <c r="B115">
        <v>14</v>
      </c>
      <c r="C115" s="22">
        <v>10</v>
      </c>
      <c r="D115" s="22">
        <v>13</v>
      </c>
      <c r="E115" s="22">
        <v>6</v>
      </c>
      <c r="F115" s="22">
        <v>8</v>
      </c>
      <c r="G115" s="22">
        <v>11</v>
      </c>
      <c r="H115" s="22">
        <v>10</v>
      </c>
      <c r="I115" s="22">
        <v>8</v>
      </c>
      <c r="J115" s="22">
        <v>16</v>
      </c>
      <c r="K115" s="22">
        <v>24</v>
      </c>
      <c r="L115" s="22">
        <v>22</v>
      </c>
      <c r="O115" s="15">
        <f t="shared" si="3"/>
        <v>12.8</v>
      </c>
    </row>
    <row r="116" spans="1:15" ht="12.75">
      <c r="A116" s="2" t="s">
        <v>13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</row>
    <row r="117" spans="1:27" ht="12.75">
      <c r="A117" t="s">
        <v>88</v>
      </c>
      <c r="B117">
        <v>0</v>
      </c>
      <c r="C117" s="15">
        <v>4.3</v>
      </c>
      <c r="D117" s="15">
        <v>3.4</v>
      </c>
      <c r="E117" s="15">
        <v>3.5</v>
      </c>
      <c r="F117" s="15">
        <v>5.5</v>
      </c>
      <c r="G117" s="15">
        <v>6.2</v>
      </c>
      <c r="H117" s="15">
        <v>3.7</v>
      </c>
      <c r="I117" s="15">
        <v>3.9</v>
      </c>
      <c r="J117" s="15">
        <v>4.6</v>
      </c>
      <c r="K117" s="15">
        <v>4.1</v>
      </c>
      <c r="L117" s="15">
        <v>3.5</v>
      </c>
      <c r="O117" s="15">
        <f>AVERAGE(C117:M117)</f>
        <v>4.27</v>
      </c>
      <c r="T117" s="1" t="s">
        <v>121</v>
      </c>
      <c r="AA117" s="15">
        <f>(AVERAGE(O117:O118))-(O121)</f>
        <v>3.8400000000000003</v>
      </c>
    </row>
    <row r="118" spans="2:27" ht="12.75">
      <c r="B118">
        <v>7</v>
      </c>
      <c r="C118" s="9">
        <v>2.6</v>
      </c>
      <c r="D118" s="9">
        <v>3.9</v>
      </c>
      <c r="E118" s="9">
        <v>2.9</v>
      </c>
      <c r="F118" s="9">
        <v>4.2</v>
      </c>
      <c r="G118" s="9">
        <v>5.5</v>
      </c>
      <c r="H118" s="9">
        <v>2</v>
      </c>
      <c r="I118" s="9">
        <v>5.7</v>
      </c>
      <c r="J118" s="9">
        <v>4.9</v>
      </c>
      <c r="K118" s="9">
        <v>3.9</v>
      </c>
      <c r="L118" s="9">
        <v>4.1</v>
      </c>
      <c r="O118" s="15">
        <f>AVERAGE(C118:M118)</f>
        <v>3.97</v>
      </c>
      <c r="T118" s="1" t="s">
        <v>122</v>
      </c>
      <c r="AA118" s="15">
        <f>O27</f>
        <v>8.072727272727274</v>
      </c>
    </row>
    <row r="119" spans="3:2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O119" s="15" t="s">
        <v>58</v>
      </c>
      <c r="T119" s="1" t="s">
        <v>131</v>
      </c>
      <c r="AA119" s="9">
        <f>(O5+O8+O11+O14+O17)/5</f>
        <v>6.527272727272728</v>
      </c>
    </row>
    <row r="120" spans="1:15" ht="12.75">
      <c r="A120" s="2" t="s">
        <v>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</row>
    <row r="121" spans="1:15" ht="12.75">
      <c r="A121" t="s">
        <v>88</v>
      </c>
      <c r="B121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0.1</v>
      </c>
      <c r="H121" s="15">
        <v>0</v>
      </c>
      <c r="I121" s="15">
        <v>1.5</v>
      </c>
      <c r="J121" s="15">
        <v>1.2</v>
      </c>
      <c r="K121" s="15">
        <v>0</v>
      </c>
      <c r="L121" s="15">
        <v>0</v>
      </c>
      <c r="O121" s="15">
        <f>AVERAGE(C121:L121)</f>
        <v>0.27999999999999997</v>
      </c>
    </row>
    <row r="122" spans="2:15" ht="12.75">
      <c r="B122">
        <v>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O122" s="15">
        <f>AVERAGE(C122:L122)</f>
        <v>0</v>
      </c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O123" s="15" t="s">
        <v>58</v>
      </c>
    </row>
    <row r="124" spans="1:15" ht="12.75">
      <c r="A124" s="2" t="s">
        <v>89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</row>
    <row r="125" spans="1:15" ht="12.75">
      <c r="A125" t="s">
        <v>88</v>
      </c>
      <c r="B125">
        <v>0</v>
      </c>
      <c r="C125" s="9" t="s">
        <v>59</v>
      </c>
      <c r="D125" s="9" t="s">
        <v>59</v>
      </c>
      <c r="E125" s="9" t="s">
        <v>59</v>
      </c>
      <c r="F125" s="9" t="s">
        <v>59</v>
      </c>
      <c r="G125" s="9" t="s">
        <v>59</v>
      </c>
      <c r="H125" s="9" t="s">
        <v>59</v>
      </c>
      <c r="I125" s="9" t="s">
        <v>59</v>
      </c>
      <c r="J125" s="9" t="s">
        <v>59</v>
      </c>
      <c r="K125" s="9" t="s">
        <v>59</v>
      </c>
      <c r="L125" s="9" t="s">
        <v>59</v>
      </c>
      <c r="O125" s="9"/>
    </row>
    <row r="126" spans="2:15" ht="12.75">
      <c r="B126">
        <v>1</v>
      </c>
      <c r="C126" s="9" t="s">
        <v>59</v>
      </c>
      <c r="D126" s="9" t="s">
        <v>59</v>
      </c>
      <c r="E126" s="9" t="s">
        <v>59</v>
      </c>
      <c r="F126" s="9" t="s">
        <v>59</v>
      </c>
      <c r="G126" s="9" t="s">
        <v>59</v>
      </c>
      <c r="H126" s="9" t="s">
        <v>59</v>
      </c>
      <c r="I126" s="9" t="s">
        <v>59</v>
      </c>
      <c r="J126" s="9" t="s">
        <v>59</v>
      </c>
      <c r="K126" s="9" t="s">
        <v>59</v>
      </c>
      <c r="L126" s="9" t="s">
        <v>59</v>
      </c>
      <c r="O126" s="9"/>
    </row>
    <row r="127" spans="2:15" ht="12.75">
      <c r="B127">
        <v>2</v>
      </c>
      <c r="C127" s="9" t="s">
        <v>59</v>
      </c>
      <c r="D127" s="9" t="s">
        <v>59</v>
      </c>
      <c r="E127" s="9" t="s">
        <v>59</v>
      </c>
      <c r="F127" s="9" t="s">
        <v>59</v>
      </c>
      <c r="G127" s="9" t="s">
        <v>59</v>
      </c>
      <c r="H127" s="9" t="s">
        <v>59</v>
      </c>
      <c r="I127" s="9" t="s">
        <v>59</v>
      </c>
      <c r="J127" s="9" t="s">
        <v>59</v>
      </c>
      <c r="K127" s="9" t="s">
        <v>59</v>
      </c>
      <c r="L127" s="9" t="s">
        <v>59</v>
      </c>
      <c r="O127" s="9"/>
    </row>
    <row r="128" spans="2:15" ht="12.75">
      <c r="B128">
        <v>3</v>
      </c>
      <c r="C128" s="9" t="s">
        <v>59</v>
      </c>
      <c r="D128" s="9" t="s">
        <v>59</v>
      </c>
      <c r="E128" s="9" t="s">
        <v>59</v>
      </c>
      <c r="F128" s="9" t="s">
        <v>59</v>
      </c>
      <c r="G128" s="9" t="s">
        <v>59</v>
      </c>
      <c r="H128" s="9" t="s">
        <v>59</v>
      </c>
      <c r="I128" s="9" t="s">
        <v>59</v>
      </c>
      <c r="J128" s="9" t="s">
        <v>59</v>
      </c>
      <c r="K128" s="9" t="s">
        <v>59</v>
      </c>
      <c r="L128" s="9" t="s">
        <v>59</v>
      </c>
      <c r="O128" s="9"/>
    </row>
    <row r="129" spans="2:15" ht="12.75">
      <c r="B129">
        <v>4</v>
      </c>
      <c r="C129" s="9" t="s">
        <v>59</v>
      </c>
      <c r="D129" s="9" t="s">
        <v>59</v>
      </c>
      <c r="E129" s="9" t="s">
        <v>59</v>
      </c>
      <c r="F129" s="9" t="s">
        <v>59</v>
      </c>
      <c r="G129" s="9" t="s">
        <v>59</v>
      </c>
      <c r="H129" s="9" t="s">
        <v>59</v>
      </c>
      <c r="I129" s="9" t="s">
        <v>59</v>
      </c>
      <c r="J129" s="9" t="s">
        <v>59</v>
      </c>
      <c r="K129" s="9" t="s">
        <v>59</v>
      </c>
      <c r="L129" s="9" t="s">
        <v>59</v>
      </c>
      <c r="O129" s="9"/>
    </row>
    <row r="130" spans="2:15" ht="12.75">
      <c r="B130">
        <v>5</v>
      </c>
      <c r="C130" s="9" t="s">
        <v>59</v>
      </c>
      <c r="D130" s="9" t="s">
        <v>59</v>
      </c>
      <c r="E130" s="9" t="s">
        <v>59</v>
      </c>
      <c r="F130" s="9" t="s">
        <v>59</v>
      </c>
      <c r="G130" s="9" t="s">
        <v>59</v>
      </c>
      <c r="H130" s="9" t="s">
        <v>59</v>
      </c>
      <c r="I130" s="9" t="s">
        <v>59</v>
      </c>
      <c r="J130" s="9" t="s">
        <v>59</v>
      </c>
      <c r="K130" s="9" t="s">
        <v>59</v>
      </c>
      <c r="L130" s="9" t="s">
        <v>59</v>
      </c>
      <c r="O130" s="9"/>
    </row>
    <row r="131" spans="2:15" ht="12.75">
      <c r="B131">
        <v>6</v>
      </c>
      <c r="C131" s="9" t="s">
        <v>59</v>
      </c>
      <c r="D131" s="9" t="s">
        <v>59</v>
      </c>
      <c r="E131" s="9" t="s">
        <v>59</v>
      </c>
      <c r="F131" s="9" t="s">
        <v>59</v>
      </c>
      <c r="G131" s="9" t="s">
        <v>59</v>
      </c>
      <c r="H131" s="9" t="s">
        <v>59</v>
      </c>
      <c r="I131" s="9" t="s">
        <v>59</v>
      </c>
      <c r="J131" s="9" t="s">
        <v>59</v>
      </c>
      <c r="K131" s="9" t="s">
        <v>59</v>
      </c>
      <c r="L131" s="9" t="s">
        <v>59</v>
      </c>
      <c r="O131" s="9"/>
    </row>
    <row r="132" spans="2:15" ht="12.75">
      <c r="B132">
        <v>7</v>
      </c>
      <c r="C132" s="9" t="s">
        <v>59</v>
      </c>
      <c r="D132" s="9" t="s">
        <v>59</v>
      </c>
      <c r="E132" s="9" t="s">
        <v>59</v>
      </c>
      <c r="F132" s="9" t="s">
        <v>59</v>
      </c>
      <c r="G132" s="9" t="s">
        <v>59</v>
      </c>
      <c r="H132" s="9" t="s">
        <v>59</v>
      </c>
      <c r="I132" s="9" t="s">
        <v>59</v>
      </c>
      <c r="J132" s="9" t="s">
        <v>59</v>
      </c>
      <c r="K132" s="9" t="s">
        <v>59</v>
      </c>
      <c r="L132" s="9" t="s">
        <v>59</v>
      </c>
      <c r="O132" s="9"/>
    </row>
    <row r="133" spans="2:15" ht="12.75">
      <c r="B133">
        <v>8</v>
      </c>
      <c r="C133" s="9" t="s">
        <v>59</v>
      </c>
      <c r="D133" s="9" t="s">
        <v>59</v>
      </c>
      <c r="E133" s="9" t="s">
        <v>59</v>
      </c>
      <c r="F133" s="9" t="s">
        <v>59</v>
      </c>
      <c r="G133" s="9" t="s">
        <v>59</v>
      </c>
      <c r="H133" s="9" t="s">
        <v>59</v>
      </c>
      <c r="I133" s="9" t="s">
        <v>59</v>
      </c>
      <c r="J133" s="9" t="s">
        <v>59</v>
      </c>
      <c r="K133" s="9" t="s">
        <v>59</v>
      </c>
      <c r="L133" s="9" t="s">
        <v>59</v>
      </c>
      <c r="O133" s="9"/>
    </row>
    <row r="134" spans="2:15" ht="12.75">
      <c r="B134">
        <v>9</v>
      </c>
      <c r="C134" s="9" t="s">
        <v>59</v>
      </c>
      <c r="D134" s="9" t="s">
        <v>59</v>
      </c>
      <c r="E134" s="9" t="s">
        <v>59</v>
      </c>
      <c r="F134" s="9" t="s">
        <v>59</v>
      </c>
      <c r="G134" s="9" t="s">
        <v>59</v>
      </c>
      <c r="H134" s="9" t="s">
        <v>59</v>
      </c>
      <c r="I134" s="9" t="s">
        <v>59</v>
      </c>
      <c r="J134" s="9" t="s">
        <v>59</v>
      </c>
      <c r="K134" s="9" t="s">
        <v>59</v>
      </c>
      <c r="L134" s="9" t="s">
        <v>59</v>
      </c>
      <c r="O134" s="9"/>
    </row>
    <row r="135" spans="2:15" ht="12.75">
      <c r="B135">
        <v>10</v>
      </c>
      <c r="C135" s="9" t="s">
        <v>59</v>
      </c>
      <c r="D135" s="9" t="s">
        <v>59</v>
      </c>
      <c r="E135" s="9" t="s">
        <v>59</v>
      </c>
      <c r="F135" s="9" t="s">
        <v>59</v>
      </c>
      <c r="G135" s="9" t="s">
        <v>59</v>
      </c>
      <c r="H135" s="9" t="s">
        <v>59</v>
      </c>
      <c r="I135" s="9" t="s">
        <v>59</v>
      </c>
      <c r="J135" s="9" t="s">
        <v>59</v>
      </c>
      <c r="K135" s="9" t="s">
        <v>59</v>
      </c>
      <c r="L135" s="9" t="s">
        <v>59</v>
      </c>
      <c r="O135" s="9"/>
    </row>
    <row r="136" spans="2:15" ht="12.75">
      <c r="B136">
        <v>11</v>
      </c>
      <c r="C136" s="9" t="s">
        <v>59</v>
      </c>
      <c r="D136" s="9" t="s">
        <v>59</v>
      </c>
      <c r="E136" s="9" t="s">
        <v>59</v>
      </c>
      <c r="F136" s="9" t="s">
        <v>59</v>
      </c>
      <c r="G136" s="9" t="s">
        <v>59</v>
      </c>
      <c r="H136" s="9" t="s">
        <v>59</v>
      </c>
      <c r="I136" s="9" t="s">
        <v>59</v>
      </c>
      <c r="J136" s="9" t="s">
        <v>59</v>
      </c>
      <c r="K136" s="9" t="s">
        <v>59</v>
      </c>
      <c r="L136" s="9" t="s">
        <v>59</v>
      </c>
      <c r="O136" s="9"/>
    </row>
    <row r="137" spans="2:15" ht="12.75">
      <c r="B137">
        <v>12</v>
      </c>
      <c r="C137" s="9" t="s">
        <v>59</v>
      </c>
      <c r="D137" s="9" t="s">
        <v>59</v>
      </c>
      <c r="E137" s="9" t="s">
        <v>59</v>
      </c>
      <c r="F137" s="9" t="s">
        <v>59</v>
      </c>
      <c r="G137" s="9" t="s">
        <v>59</v>
      </c>
      <c r="H137" s="9" t="s">
        <v>59</v>
      </c>
      <c r="I137" s="9" t="s">
        <v>59</v>
      </c>
      <c r="J137" s="9" t="s">
        <v>59</v>
      </c>
      <c r="K137" s="9" t="s">
        <v>59</v>
      </c>
      <c r="L137" s="9" t="s">
        <v>59</v>
      </c>
      <c r="O137" s="9"/>
    </row>
    <row r="138" spans="2:15" ht="12.75">
      <c r="B138">
        <v>13</v>
      </c>
      <c r="C138" s="9" t="s">
        <v>59</v>
      </c>
      <c r="D138" s="9" t="s">
        <v>59</v>
      </c>
      <c r="E138" s="9" t="s">
        <v>59</v>
      </c>
      <c r="F138" s="9" t="s">
        <v>59</v>
      </c>
      <c r="G138" s="9" t="s">
        <v>59</v>
      </c>
      <c r="H138" s="9" t="s">
        <v>59</v>
      </c>
      <c r="I138" s="9" t="s">
        <v>59</v>
      </c>
      <c r="J138" s="9" t="s">
        <v>59</v>
      </c>
      <c r="K138" s="9" t="s">
        <v>59</v>
      </c>
      <c r="L138" s="9" t="s">
        <v>59</v>
      </c>
      <c r="O138" s="9"/>
    </row>
    <row r="139" spans="2:15" ht="12.75">
      <c r="B139">
        <v>14</v>
      </c>
      <c r="C139" s="9" t="s">
        <v>59</v>
      </c>
      <c r="D139" s="9" t="s">
        <v>59</v>
      </c>
      <c r="E139" s="9" t="s">
        <v>59</v>
      </c>
      <c r="F139" s="9" t="s">
        <v>59</v>
      </c>
      <c r="G139" s="9" t="s">
        <v>59</v>
      </c>
      <c r="H139" s="9" t="s">
        <v>59</v>
      </c>
      <c r="I139" s="9" t="s">
        <v>59</v>
      </c>
      <c r="J139" s="9" t="s">
        <v>59</v>
      </c>
      <c r="K139" s="9" t="s">
        <v>59</v>
      </c>
      <c r="L139" s="9" t="s">
        <v>59</v>
      </c>
      <c r="O139" s="9"/>
    </row>
    <row r="140" spans="1:15" ht="12.75">
      <c r="A140" s="2" t="s">
        <v>90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</row>
    <row r="141" spans="1:18" ht="12.75">
      <c r="A141" t="s">
        <v>88</v>
      </c>
      <c r="B141">
        <v>0</v>
      </c>
      <c r="C141" s="9" t="s">
        <v>93</v>
      </c>
      <c r="D141" s="9" t="s">
        <v>94</v>
      </c>
      <c r="E141" s="9" t="s">
        <v>94</v>
      </c>
      <c r="F141" s="9" t="s">
        <v>94</v>
      </c>
      <c r="G141" s="9" t="s">
        <v>94</v>
      </c>
      <c r="H141" s="9" t="s">
        <v>94</v>
      </c>
      <c r="I141" s="9" t="s">
        <v>94</v>
      </c>
      <c r="J141" s="9" t="s">
        <v>94</v>
      </c>
      <c r="K141" s="9" t="s">
        <v>94</v>
      </c>
      <c r="L141" s="9" t="s">
        <v>93</v>
      </c>
      <c r="O141" s="9"/>
      <c r="R141" s="1" t="s">
        <v>149</v>
      </c>
    </row>
    <row r="142" spans="2:20" ht="13.5" thickBot="1">
      <c r="B142">
        <v>1</v>
      </c>
      <c r="C142" s="9" t="s">
        <v>93</v>
      </c>
      <c r="D142" s="9" t="s">
        <v>94</v>
      </c>
      <c r="E142" s="9" t="s">
        <v>94</v>
      </c>
      <c r="F142" s="9" t="s">
        <v>94</v>
      </c>
      <c r="G142" s="9" t="s">
        <v>94</v>
      </c>
      <c r="H142" s="9" t="s">
        <v>94</v>
      </c>
      <c r="I142" s="9" t="s">
        <v>94</v>
      </c>
      <c r="J142" s="9" t="s">
        <v>94</v>
      </c>
      <c r="K142" s="9" t="s">
        <v>94</v>
      </c>
      <c r="L142" s="9" t="s">
        <v>94</v>
      </c>
      <c r="O142" s="9"/>
      <c r="R142" s="25" t="s">
        <v>58</v>
      </c>
      <c r="S142" s="25" t="s">
        <v>58</v>
      </c>
      <c r="T142" s="25" t="s">
        <v>58</v>
      </c>
    </row>
    <row r="143" spans="2:23" ht="13.5" thickBot="1">
      <c r="B143">
        <v>2</v>
      </c>
      <c r="C143" s="9" t="s">
        <v>93</v>
      </c>
      <c r="D143" s="9" t="s">
        <v>94</v>
      </c>
      <c r="E143" s="9" t="s">
        <v>94</v>
      </c>
      <c r="F143" s="9" t="s">
        <v>94</v>
      </c>
      <c r="G143" s="9" t="s">
        <v>94</v>
      </c>
      <c r="H143" s="9" t="s">
        <v>94</v>
      </c>
      <c r="I143" s="9" t="s">
        <v>94</v>
      </c>
      <c r="J143" s="9" t="s">
        <v>94</v>
      </c>
      <c r="K143" s="9" t="s">
        <v>94</v>
      </c>
      <c r="L143" s="9" t="s">
        <v>94</v>
      </c>
      <c r="O143" s="9"/>
      <c r="R143" s="25" t="s">
        <v>92</v>
      </c>
      <c r="S143" s="25"/>
      <c r="T143" s="25" t="s">
        <v>58</v>
      </c>
      <c r="U143" s="9">
        <f>COUNTIF(C141:L155,R143)</f>
        <v>0</v>
      </c>
      <c r="V143" s="54">
        <f>(U143/U147)*100</f>
        <v>0</v>
      </c>
      <c r="W143" s="55" t="s">
        <v>156</v>
      </c>
    </row>
    <row r="144" spans="2:23" ht="13.5" thickBot="1">
      <c r="B144">
        <v>3</v>
      </c>
      <c r="C144" s="9" t="s">
        <v>94</v>
      </c>
      <c r="D144" s="9" t="s">
        <v>94</v>
      </c>
      <c r="E144" s="9" t="s">
        <v>94</v>
      </c>
      <c r="F144" s="9" t="s">
        <v>94</v>
      </c>
      <c r="G144" s="9" t="s">
        <v>94</v>
      </c>
      <c r="H144" s="9" t="s">
        <v>94</v>
      </c>
      <c r="I144" s="9" t="s">
        <v>94</v>
      </c>
      <c r="J144" s="9" t="s">
        <v>94</v>
      </c>
      <c r="K144" s="9" t="s">
        <v>94</v>
      </c>
      <c r="L144" s="9" t="s">
        <v>94</v>
      </c>
      <c r="O144" s="9"/>
      <c r="R144" t="s">
        <v>94</v>
      </c>
      <c r="U144" s="9">
        <f>COUNTIF(C141:L155,R144)</f>
        <v>136</v>
      </c>
      <c r="V144" s="54">
        <f>(U144/U147)*100</f>
        <v>92.51700680272108</v>
      </c>
      <c r="W144" s="55" t="s">
        <v>156</v>
      </c>
    </row>
    <row r="145" spans="2:23" ht="13.5" thickBot="1">
      <c r="B145">
        <v>4</v>
      </c>
      <c r="C145" s="9" t="s">
        <v>94</v>
      </c>
      <c r="D145" s="9" t="s">
        <v>94</v>
      </c>
      <c r="E145" s="9" t="s">
        <v>94</v>
      </c>
      <c r="F145" s="9" t="s">
        <v>94</v>
      </c>
      <c r="G145" s="9" t="s">
        <v>94</v>
      </c>
      <c r="H145" s="9" t="s">
        <v>94</v>
      </c>
      <c r="I145" s="9" t="s">
        <v>94</v>
      </c>
      <c r="J145" s="9" t="s">
        <v>94</v>
      </c>
      <c r="K145" s="9" t="s">
        <v>94</v>
      </c>
      <c r="L145" s="9" t="s">
        <v>94</v>
      </c>
      <c r="O145" s="9"/>
      <c r="R145" t="s">
        <v>93</v>
      </c>
      <c r="U145" s="9">
        <f>COUNTIF(C141:L155,R145)</f>
        <v>11</v>
      </c>
      <c r="V145" s="54">
        <f>(U145/U147)*100</f>
        <v>7.482993197278912</v>
      </c>
      <c r="W145" s="55" t="s">
        <v>156</v>
      </c>
    </row>
    <row r="146" spans="2:23" ht="13.5" thickBot="1">
      <c r="B146">
        <v>5</v>
      </c>
      <c r="C146" s="9" t="s">
        <v>94</v>
      </c>
      <c r="D146" s="9" t="s">
        <v>94</v>
      </c>
      <c r="E146" s="9" t="s">
        <v>94</v>
      </c>
      <c r="F146" s="9" t="s">
        <v>94</v>
      </c>
      <c r="G146" s="9" t="s">
        <v>94</v>
      </c>
      <c r="H146" s="9" t="s">
        <v>94</v>
      </c>
      <c r="I146" s="9" t="s">
        <v>94</v>
      </c>
      <c r="J146" s="9" t="s">
        <v>94</v>
      </c>
      <c r="K146" s="9" t="s">
        <v>94</v>
      </c>
      <c r="L146" s="9" t="s">
        <v>94</v>
      </c>
      <c r="O146" s="9"/>
      <c r="R146" t="s">
        <v>132</v>
      </c>
      <c r="U146" s="9">
        <f>COUNTIF(C141:L155,R146)</f>
        <v>0</v>
      </c>
      <c r="V146" s="54">
        <f>(U146/U147)*100</f>
        <v>0</v>
      </c>
      <c r="W146" s="55" t="s">
        <v>156</v>
      </c>
    </row>
    <row r="147" spans="2:21" ht="12.75">
      <c r="B147">
        <v>6</v>
      </c>
      <c r="C147" s="9" t="s">
        <v>94</v>
      </c>
      <c r="D147" s="9" t="s">
        <v>94</v>
      </c>
      <c r="E147" s="9" t="s">
        <v>94</v>
      </c>
      <c r="F147" s="9" t="s">
        <v>94</v>
      </c>
      <c r="G147" s="9" t="s">
        <v>94</v>
      </c>
      <c r="H147" s="9" t="s">
        <v>94</v>
      </c>
      <c r="I147" s="9" t="s">
        <v>94</v>
      </c>
      <c r="J147" s="9" t="s">
        <v>94</v>
      </c>
      <c r="K147" s="9" t="s">
        <v>94</v>
      </c>
      <c r="L147" s="9" t="s">
        <v>94</v>
      </c>
      <c r="O147" s="9"/>
      <c r="U147">
        <f>SUM(U143:U146)</f>
        <v>147</v>
      </c>
    </row>
    <row r="148" spans="1:15" ht="12.75">
      <c r="A148" t="s">
        <v>152</v>
      </c>
      <c r="B148">
        <v>7</v>
      </c>
      <c r="C148" s="9" t="s">
        <v>94</v>
      </c>
      <c r="D148" s="9" t="s">
        <v>94</v>
      </c>
      <c r="E148" s="9" t="s">
        <v>94</v>
      </c>
      <c r="F148" s="9" t="s">
        <v>94</v>
      </c>
      <c r="G148" s="9" t="s">
        <v>94</v>
      </c>
      <c r="H148" s="9" t="s">
        <v>94</v>
      </c>
      <c r="I148" s="9" t="s">
        <v>94</v>
      </c>
      <c r="J148" s="9" t="s">
        <v>94</v>
      </c>
      <c r="K148" s="9" t="s">
        <v>94</v>
      </c>
      <c r="L148" s="9" t="s">
        <v>94</v>
      </c>
      <c r="O148" s="9"/>
    </row>
    <row r="149" spans="2:15" ht="12.75">
      <c r="B149">
        <v>8</v>
      </c>
      <c r="C149" s="9" t="s">
        <v>94</v>
      </c>
      <c r="D149" s="9" t="s">
        <v>94</v>
      </c>
      <c r="E149" s="9" t="s">
        <v>94</v>
      </c>
      <c r="F149" s="9" t="s">
        <v>94</v>
      </c>
      <c r="G149" s="9" t="s">
        <v>94</v>
      </c>
      <c r="H149" s="9" t="s">
        <v>94</v>
      </c>
      <c r="I149" s="9" t="s">
        <v>94</v>
      </c>
      <c r="J149" s="9" t="s">
        <v>94</v>
      </c>
      <c r="K149" s="9" t="s">
        <v>93</v>
      </c>
      <c r="L149" s="9" t="s">
        <v>94</v>
      </c>
      <c r="O149" s="9"/>
    </row>
    <row r="150" spans="2:15" ht="12.75">
      <c r="B150">
        <v>9</v>
      </c>
      <c r="C150" s="9" t="s">
        <v>94</v>
      </c>
      <c r="D150" s="9" t="s">
        <v>94</v>
      </c>
      <c r="E150" s="9" t="s">
        <v>94</v>
      </c>
      <c r="F150" s="9" t="s">
        <v>94</v>
      </c>
      <c r="G150" s="9" t="s">
        <v>94</v>
      </c>
      <c r="H150" s="9" t="s">
        <v>94</v>
      </c>
      <c r="I150" s="9" t="s">
        <v>94</v>
      </c>
      <c r="J150" s="9" t="s">
        <v>94</v>
      </c>
      <c r="K150" s="9" t="s">
        <v>93</v>
      </c>
      <c r="L150" s="9" t="s">
        <v>94</v>
      </c>
      <c r="O150" s="9"/>
    </row>
    <row r="151" spans="2:15" ht="12.75">
      <c r="B151">
        <v>10</v>
      </c>
      <c r="C151" s="9" t="s">
        <v>94</v>
      </c>
      <c r="D151" s="9" t="s">
        <v>94</v>
      </c>
      <c r="E151" s="9" t="s">
        <v>94</v>
      </c>
      <c r="F151" s="9" t="s">
        <v>94</v>
      </c>
      <c r="G151" s="9" t="s">
        <v>94</v>
      </c>
      <c r="H151" s="9" t="s">
        <v>94</v>
      </c>
      <c r="I151" s="9" t="s">
        <v>94</v>
      </c>
      <c r="J151" s="9" t="s">
        <v>94</v>
      </c>
      <c r="K151" s="9" t="s">
        <v>93</v>
      </c>
      <c r="L151" s="9" t="s">
        <v>94</v>
      </c>
      <c r="O151" s="9"/>
    </row>
    <row r="152" spans="2:15" ht="12.75">
      <c r="B152">
        <v>11</v>
      </c>
      <c r="C152" s="9" t="s">
        <v>94</v>
      </c>
      <c r="D152" s="9" t="s">
        <v>94</v>
      </c>
      <c r="E152" s="9" t="s">
        <v>94</v>
      </c>
      <c r="F152" s="9" t="s">
        <v>94</v>
      </c>
      <c r="G152" s="9" t="s">
        <v>94</v>
      </c>
      <c r="H152" s="9" t="s">
        <v>94</v>
      </c>
      <c r="I152" s="9" t="s">
        <v>94</v>
      </c>
      <c r="J152" s="9" t="s">
        <v>94</v>
      </c>
      <c r="K152" s="9" t="s">
        <v>93</v>
      </c>
      <c r="L152" s="9" t="s">
        <v>94</v>
      </c>
      <c r="O152" s="9"/>
    </row>
    <row r="153" spans="2:15" ht="12.75">
      <c r="B153">
        <v>12</v>
      </c>
      <c r="C153" s="9" t="s">
        <v>94</v>
      </c>
      <c r="D153" s="9" t="s">
        <v>94</v>
      </c>
      <c r="E153" s="9" t="s">
        <v>94</v>
      </c>
      <c r="F153" s="9" t="s">
        <v>94</v>
      </c>
      <c r="G153" s="9" t="s">
        <v>94</v>
      </c>
      <c r="H153" s="9" t="s">
        <v>94</v>
      </c>
      <c r="I153" s="9" t="s">
        <v>94</v>
      </c>
      <c r="J153" s="9" t="s">
        <v>94</v>
      </c>
      <c r="K153" s="9" t="s">
        <v>93</v>
      </c>
      <c r="L153" s="9" t="s">
        <v>157</v>
      </c>
      <c r="O153" s="9"/>
    </row>
    <row r="154" spans="2:15" ht="12.75">
      <c r="B154">
        <v>13</v>
      </c>
      <c r="C154" s="9" t="s">
        <v>94</v>
      </c>
      <c r="D154" s="9" t="s">
        <v>94</v>
      </c>
      <c r="E154" s="9" t="s">
        <v>94</v>
      </c>
      <c r="F154" s="9" t="s">
        <v>94</v>
      </c>
      <c r="G154" s="9" t="s">
        <v>94</v>
      </c>
      <c r="H154" s="9" t="s">
        <v>94</v>
      </c>
      <c r="I154" s="9" t="s">
        <v>94</v>
      </c>
      <c r="J154" s="9" t="s">
        <v>94</v>
      </c>
      <c r="K154" s="9" t="s">
        <v>93</v>
      </c>
      <c r="L154" s="9" t="s">
        <v>157</v>
      </c>
      <c r="O154" s="9"/>
    </row>
    <row r="155" spans="2:15" ht="12.75">
      <c r="B155">
        <v>14</v>
      </c>
      <c r="C155" s="9" t="s">
        <v>94</v>
      </c>
      <c r="D155" s="9" t="s">
        <v>94</v>
      </c>
      <c r="E155" s="9" t="s">
        <v>94</v>
      </c>
      <c r="F155" s="9" t="s">
        <v>94</v>
      </c>
      <c r="G155" s="9" t="s">
        <v>94</v>
      </c>
      <c r="H155" s="9" t="s">
        <v>94</v>
      </c>
      <c r="I155" s="9" t="s">
        <v>94</v>
      </c>
      <c r="J155" s="9" t="s">
        <v>94</v>
      </c>
      <c r="K155" s="9" t="s">
        <v>93</v>
      </c>
      <c r="L155" s="9" t="s">
        <v>157</v>
      </c>
      <c r="O155" s="9"/>
    </row>
    <row r="156" spans="1:15" ht="12.75">
      <c r="A156" s="2" t="s">
        <v>91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</row>
    <row r="157" spans="1:15" ht="12.75">
      <c r="A157" t="s">
        <v>88</v>
      </c>
      <c r="B157">
        <v>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O157" s="9"/>
    </row>
    <row r="158" spans="2:15" ht="12.75">
      <c r="B158">
        <v>1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O158" s="9"/>
    </row>
    <row r="159" spans="2:15" ht="12.75">
      <c r="B159">
        <v>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9"/>
    </row>
    <row r="160" spans="2:15" ht="12.75">
      <c r="B160">
        <v>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O160" s="9"/>
    </row>
    <row r="161" spans="2:15" ht="12.75">
      <c r="B161">
        <v>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O161" s="9"/>
    </row>
    <row r="162" spans="2:15" ht="12.75">
      <c r="B162">
        <v>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O162" s="9"/>
    </row>
    <row r="163" spans="2:15" ht="12.75">
      <c r="B163">
        <v>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O163" s="9"/>
    </row>
    <row r="164" spans="2:15" ht="12.75">
      <c r="B164">
        <v>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O164" s="9"/>
    </row>
    <row r="165" spans="2:15" ht="12.75">
      <c r="B165">
        <v>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O165" s="9"/>
    </row>
    <row r="166" spans="2:15" ht="12.75">
      <c r="B166">
        <v>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O166" s="9"/>
    </row>
    <row r="167" spans="2:15" ht="12.75">
      <c r="B167">
        <v>10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O167" s="9"/>
    </row>
    <row r="168" spans="2:15" ht="12.75">
      <c r="B168">
        <v>11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O168" s="9"/>
    </row>
    <row r="169" spans="2:15" ht="12.75">
      <c r="B169">
        <v>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O169" s="9"/>
    </row>
    <row r="170" spans="2:15" ht="12.75">
      <c r="B170">
        <v>13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O170" s="9"/>
    </row>
    <row r="171" spans="2:15" ht="13.5" thickBot="1">
      <c r="B171">
        <v>14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12"/>
    </row>
    <row r="172" spans="1:23" ht="12.75">
      <c r="A172" t="s">
        <v>0</v>
      </c>
      <c r="B172" t="s">
        <v>6</v>
      </c>
      <c r="C172" s="10" t="s">
        <v>110</v>
      </c>
      <c r="D172" s="10" t="s">
        <v>105</v>
      </c>
      <c r="E172" s="10" t="s">
        <v>105</v>
      </c>
      <c r="F172" s="10" t="s">
        <v>55</v>
      </c>
      <c r="G172" s="10" t="s">
        <v>56</v>
      </c>
      <c r="H172" s="10" t="s">
        <v>105</v>
      </c>
      <c r="I172" s="10" t="s">
        <v>110</v>
      </c>
      <c r="J172" s="10" t="s">
        <v>110</v>
      </c>
      <c r="K172" s="10" t="s">
        <v>56</v>
      </c>
      <c r="L172" s="10" t="s">
        <v>105</v>
      </c>
      <c r="O172" s="10"/>
      <c r="R172" s="1" t="s">
        <v>150</v>
      </c>
      <c r="W172" s="9">
        <f>((SUM(S179:T179))/AA179)*100</f>
        <v>5.714285714285714</v>
      </c>
    </row>
    <row r="173" spans="2:23" ht="12.75">
      <c r="B173" t="s">
        <v>106</v>
      </c>
      <c r="C173" s="9" t="s">
        <v>105</v>
      </c>
      <c r="D173" s="9" t="s">
        <v>105</v>
      </c>
      <c r="E173" s="9" t="s">
        <v>105</v>
      </c>
      <c r="F173" s="9" t="s">
        <v>56</v>
      </c>
      <c r="G173" s="9" t="s">
        <v>56</v>
      </c>
      <c r="H173" s="9" t="s">
        <v>105</v>
      </c>
      <c r="I173" s="9" t="s">
        <v>107</v>
      </c>
      <c r="J173" s="9" t="s">
        <v>105</v>
      </c>
      <c r="K173" s="9" t="s">
        <v>105</v>
      </c>
      <c r="L173" s="9" t="s">
        <v>110</v>
      </c>
      <c r="O173" s="9"/>
      <c r="R173" s="1" t="s">
        <v>177</v>
      </c>
      <c r="W173" s="9">
        <f>(SUM(V179:W179)/AA179)*100</f>
        <v>74.28571428571429</v>
      </c>
    </row>
    <row r="174" spans="2:15" ht="12.75">
      <c r="B174" t="s">
        <v>7</v>
      </c>
      <c r="C174" s="9" t="s">
        <v>56</v>
      </c>
      <c r="D174" s="9" t="s">
        <v>55</v>
      </c>
      <c r="E174" s="9" t="s">
        <v>56</v>
      </c>
      <c r="F174" s="9" t="s">
        <v>105</v>
      </c>
      <c r="G174" s="9" t="s">
        <v>105</v>
      </c>
      <c r="H174" s="9" t="s">
        <v>56</v>
      </c>
      <c r="I174" s="9" t="s">
        <v>110</v>
      </c>
      <c r="J174" s="9" t="s">
        <v>105</v>
      </c>
      <c r="K174" s="9" t="s">
        <v>105</v>
      </c>
      <c r="L174" s="9" t="s">
        <v>56</v>
      </c>
      <c r="O174" s="9"/>
    </row>
    <row r="175" spans="2:15" ht="12.75">
      <c r="B175" t="s">
        <v>8</v>
      </c>
      <c r="C175" s="9" t="s">
        <v>110</v>
      </c>
      <c r="D175" s="9" t="s">
        <v>56</v>
      </c>
      <c r="E175" s="9" t="s">
        <v>56</v>
      </c>
      <c r="F175" s="9" t="s">
        <v>105</v>
      </c>
      <c r="G175" s="9" t="s">
        <v>105</v>
      </c>
      <c r="H175" s="9" t="s">
        <v>105</v>
      </c>
      <c r="I175" s="9" t="s">
        <v>105</v>
      </c>
      <c r="J175" s="9" t="s">
        <v>55</v>
      </c>
      <c r="K175" s="9" t="s">
        <v>105</v>
      </c>
      <c r="L175" s="9" t="s">
        <v>110</v>
      </c>
      <c r="O175" s="9"/>
    </row>
    <row r="176" spans="2:15" ht="12.75">
      <c r="B176" t="s">
        <v>9</v>
      </c>
      <c r="C176" s="9" t="s">
        <v>110</v>
      </c>
      <c r="D176" s="9" t="s">
        <v>105</v>
      </c>
      <c r="E176" s="9" t="s">
        <v>56</v>
      </c>
      <c r="F176" s="9" t="s">
        <v>105</v>
      </c>
      <c r="G176" s="9" t="s">
        <v>105</v>
      </c>
      <c r="H176" s="9" t="s">
        <v>110</v>
      </c>
      <c r="I176" s="9" t="s">
        <v>105</v>
      </c>
      <c r="J176" s="9" t="s">
        <v>55</v>
      </c>
      <c r="K176" s="9" t="s">
        <v>107</v>
      </c>
      <c r="L176" s="9" t="s">
        <v>110</v>
      </c>
      <c r="O176" s="9"/>
    </row>
    <row r="177" spans="1:19" ht="12.75">
      <c r="A177" s="1" t="s">
        <v>95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S177" s="1" t="s">
        <v>114</v>
      </c>
    </row>
    <row r="178" spans="1:26" ht="12.75">
      <c r="A178" s="2" t="s">
        <v>96</v>
      </c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25" t="s">
        <v>113</v>
      </c>
      <c r="Q178" s="25" t="s">
        <v>112</v>
      </c>
      <c r="R178" s="25" t="s">
        <v>111</v>
      </c>
      <c r="S178" s="25" t="s">
        <v>107</v>
      </c>
      <c r="T178" s="25" t="s">
        <v>75</v>
      </c>
      <c r="U178" s="25" t="s">
        <v>55</v>
      </c>
      <c r="V178" s="25" t="s">
        <v>56</v>
      </c>
      <c r="W178" s="25" t="s">
        <v>105</v>
      </c>
      <c r="X178" s="25" t="s">
        <v>110</v>
      </c>
      <c r="Y178" s="25" t="s">
        <v>148</v>
      </c>
      <c r="Z178" s="26" t="s">
        <v>109</v>
      </c>
    </row>
    <row r="179" spans="1:27" ht="12.75">
      <c r="A179" t="s">
        <v>97</v>
      </c>
      <c r="B179" t="s">
        <v>99</v>
      </c>
      <c r="C179" s="9">
        <v>4</v>
      </c>
      <c r="D179" s="9">
        <v>2</v>
      </c>
      <c r="E179" s="9">
        <v>2</v>
      </c>
      <c r="F179" s="9">
        <v>1</v>
      </c>
      <c r="G179" s="9">
        <v>0</v>
      </c>
      <c r="H179" s="9">
        <v>4</v>
      </c>
      <c r="I179" s="9">
        <v>5</v>
      </c>
      <c r="J179" s="9">
        <v>2</v>
      </c>
      <c r="K179" s="9">
        <v>4</v>
      </c>
      <c r="L179" s="9">
        <v>6</v>
      </c>
      <c r="N179">
        <f>SUM(C179:M179)</f>
        <v>30</v>
      </c>
      <c r="O179" s="15">
        <f aca="true" t="shared" si="4" ref="O179:O190">AVERAGE(C179:M179)</f>
        <v>3</v>
      </c>
      <c r="P179" s="9">
        <f>COUNTIF(C5:M176,P178)</f>
        <v>0</v>
      </c>
      <c r="Q179" s="9">
        <f>COUNTIF(C5:M176,Q178)</f>
        <v>0</v>
      </c>
      <c r="R179" s="9">
        <f>COUNTIF(C5:M176,R178)</f>
        <v>0</v>
      </c>
      <c r="S179" s="9">
        <f>COUNTIF(C5:M176,S178)</f>
        <v>6</v>
      </c>
      <c r="T179" s="9">
        <f>COUNTIF(C5:M176,T178)</f>
        <v>0</v>
      </c>
      <c r="U179" s="9">
        <f>COUNTIF(C5:M176,U178)</f>
        <v>7</v>
      </c>
      <c r="V179" s="9">
        <f>COUNTIF(C5:M176,V178)</f>
        <v>31</v>
      </c>
      <c r="W179" s="9">
        <f>COUNTIF(C5:M176,W178)</f>
        <v>47</v>
      </c>
      <c r="X179" s="9">
        <f>COUNTIF(C5:M176,X178)</f>
        <v>14</v>
      </c>
      <c r="Y179" s="9">
        <f>COUNTIF(C5:M176,Y178)</f>
        <v>0</v>
      </c>
      <c r="Z179" s="9">
        <f>COUNTIF(C5:M176,Z178)</f>
        <v>0</v>
      </c>
      <c r="AA179">
        <f>SUM(P179:Z179)</f>
        <v>105</v>
      </c>
    </row>
    <row r="180" spans="2:27" ht="13.5" thickBot="1">
      <c r="B180" s="23" t="s">
        <v>98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O180" s="15">
        <f t="shared" si="4"/>
        <v>0</v>
      </c>
      <c r="P180" s="9"/>
      <c r="Q180" s="9"/>
      <c r="R180" s="9">
        <v>4000</v>
      </c>
      <c r="S180" s="9">
        <v>0.6</v>
      </c>
      <c r="T180" s="9">
        <v>1.3</v>
      </c>
      <c r="U180" s="9">
        <v>9</v>
      </c>
      <c r="V180" s="9">
        <v>40</v>
      </c>
      <c r="W180" s="9">
        <v>189</v>
      </c>
      <c r="X180" s="9">
        <v>2125</v>
      </c>
      <c r="Y180" s="9">
        <v>4000</v>
      </c>
      <c r="Z180" s="9"/>
      <c r="AA180" t="s">
        <v>133</v>
      </c>
    </row>
    <row r="181" spans="2:28" ht="13.5" thickBot="1">
      <c r="B181" t="s">
        <v>100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O181" s="15">
        <f t="shared" si="4"/>
        <v>0</v>
      </c>
      <c r="P181" s="42"/>
      <c r="Q181" s="9"/>
      <c r="R181" s="9"/>
      <c r="S181" s="9">
        <f aca="true" t="shared" si="5" ref="S181:Y181">S179*S180</f>
        <v>3.5999999999999996</v>
      </c>
      <c r="T181" s="9">
        <f t="shared" si="5"/>
        <v>0</v>
      </c>
      <c r="U181" s="9">
        <f t="shared" si="5"/>
        <v>63</v>
      </c>
      <c r="V181" s="9">
        <f t="shared" si="5"/>
        <v>1240</v>
      </c>
      <c r="W181" s="9">
        <f t="shared" si="5"/>
        <v>8883</v>
      </c>
      <c r="X181" s="9">
        <f t="shared" si="5"/>
        <v>29750</v>
      </c>
      <c r="Y181" s="9">
        <f t="shared" si="5"/>
        <v>0</v>
      </c>
      <c r="Z181" s="9"/>
      <c r="AA181" s="43">
        <f>SUM(Q181:Z181)</f>
        <v>39939.6</v>
      </c>
      <c r="AB181" s="43">
        <f>AA181/AA179</f>
        <v>380.37714285714287</v>
      </c>
    </row>
    <row r="182" spans="1:15" ht="12.75">
      <c r="A182" t="s">
        <v>101</v>
      </c>
      <c r="B182" t="s">
        <v>99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O182" s="15">
        <f t="shared" si="4"/>
        <v>0</v>
      </c>
    </row>
    <row r="183" spans="2:15" ht="12.75">
      <c r="B183" s="23" t="s">
        <v>98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O183" s="15">
        <f t="shared" si="4"/>
        <v>0</v>
      </c>
    </row>
    <row r="184" spans="2:15" ht="12.75">
      <c r="B184" t="s">
        <v>100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O184" s="15">
        <f t="shared" si="4"/>
        <v>0</v>
      </c>
    </row>
    <row r="185" spans="1:15" ht="12.75">
      <c r="A185" t="s">
        <v>102</v>
      </c>
      <c r="B185" t="s">
        <v>99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O185" s="15">
        <f t="shared" si="4"/>
        <v>0</v>
      </c>
    </row>
    <row r="186" spans="2:15" ht="12.75">
      <c r="B186" s="23" t="s">
        <v>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O186" s="15">
        <f t="shared" si="4"/>
        <v>0</v>
      </c>
    </row>
    <row r="187" spans="2:15" ht="12.75">
      <c r="B187" t="s">
        <v>100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O187" s="15">
        <f t="shared" si="4"/>
        <v>0</v>
      </c>
    </row>
    <row r="188" spans="1:15" ht="12.75">
      <c r="A188" t="s">
        <v>103</v>
      </c>
      <c r="B188" t="s">
        <v>99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O188" s="15">
        <f t="shared" si="4"/>
        <v>0</v>
      </c>
    </row>
    <row r="189" spans="2:15" ht="12.75">
      <c r="B189" s="23" t="s">
        <v>98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O189" s="15">
        <f t="shared" si="4"/>
        <v>0</v>
      </c>
    </row>
    <row r="190" spans="2:15" ht="12.75">
      <c r="B190" t="s">
        <v>100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O190" s="15">
        <f t="shared" si="4"/>
        <v>0</v>
      </c>
    </row>
    <row r="191" spans="1:15" ht="12.75">
      <c r="A191" s="2" t="s">
        <v>104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</row>
    <row r="192" spans="1:15" ht="12.75">
      <c r="A192" t="s">
        <v>97</v>
      </c>
      <c r="B192" t="s">
        <v>99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O192" s="15">
        <f aca="true" t="shared" si="6" ref="O192:O203">AVERAGE(C192:M192)</f>
        <v>0</v>
      </c>
    </row>
    <row r="193" spans="2:15" ht="12.75">
      <c r="B193" s="23" t="s">
        <v>98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O193" s="15">
        <f t="shared" si="6"/>
        <v>0</v>
      </c>
    </row>
    <row r="194" spans="2:15" ht="12.75">
      <c r="B194" t="s">
        <v>100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O194" s="15">
        <f t="shared" si="6"/>
        <v>0</v>
      </c>
    </row>
    <row r="195" spans="1:15" ht="12.75">
      <c r="A195" t="s">
        <v>101</v>
      </c>
      <c r="B195" t="s">
        <v>99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O195" s="15">
        <f t="shared" si="6"/>
        <v>0</v>
      </c>
    </row>
    <row r="196" spans="2:15" ht="12.75">
      <c r="B196" s="23" t="s">
        <v>98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O196" s="15">
        <f t="shared" si="6"/>
        <v>0</v>
      </c>
    </row>
    <row r="197" spans="2:15" ht="12.75">
      <c r="B197" t="s">
        <v>100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O197" s="15">
        <f t="shared" si="6"/>
        <v>0</v>
      </c>
    </row>
    <row r="198" spans="1:26" ht="12.75">
      <c r="A198" t="s">
        <v>102</v>
      </c>
      <c r="B198" t="s">
        <v>99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O198" s="15">
        <f t="shared" si="6"/>
        <v>0</v>
      </c>
      <c r="Q198" s="33" t="s">
        <v>116</v>
      </c>
      <c r="R198" s="34"/>
      <c r="S198" s="34"/>
      <c r="T198" s="34"/>
      <c r="U198" s="34"/>
      <c r="V198" s="34"/>
      <c r="W198" s="34"/>
      <c r="X198" s="34"/>
      <c r="Y198" s="34"/>
      <c r="Z198" s="35"/>
    </row>
    <row r="199" spans="2:26" ht="12.75">
      <c r="B199" s="23" t="s">
        <v>98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O199" s="15">
        <f t="shared" si="6"/>
        <v>0</v>
      </c>
      <c r="Q199" s="31"/>
      <c r="R199" s="25"/>
      <c r="S199" s="25"/>
      <c r="T199" s="25" t="s">
        <v>117</v>
      </c>
      <c r="U199" s="25"/>
      <c r="V199" s="25"/>
      <c r="W199" s="25"/>
      <c r="X199" s="25"/>
      <c r="Y199" s="25"/>
      <c r="Z199" s="36"/>
    </row>
    <row r="200" spans="2:26" ht="12.75">
      <c r="B200" t="s">
        <v>100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O200" s="15">
        <f t="shared" si="6"/>
        <v>0</v>
      </c>
      <c r="Q200" s="31"/>
      <c r="R200" s="25">
        <v>1</v>
      </c>
      <c r="S200" s="25"/>
      <c r="T200" s="9">
        <v>19</v>
      </c>
      <c r="U200" s="25"/>
      <c r="V200" s="25"/>
      <c r="W200" s="25"/>
      <c r="X200" s="25"/>
      <c r="Y200" s="25"/>
      <c r="Z200" s="36"/>
    </row>
    <row r="201" spans="1:26" ht="12.75">
      <c r="A201" t="s">
        <v>103</v>
      </c>
      <c r="B201" t="s">
        <v>99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O201" s="15">
        <f t="shared" si="6"/>
        <v>0</v>
      </c>
      <c r="Q201" s="31"/>
      <c r="R201" s="25">
        <v>2</v>
      </c>
      <c r="S201" s="25"/>
      <c r="T201" s="9">
        <v>18</v>
      </c>
      <c r="U201" s="25"/>
      <c r="V201" s="25"/>
      <c r="W201" s="25"/>
      <c r="X201" s="25"/>
      <c r="Y201" s="25"/>
      <c r="Z201" s="36"/>
    </row>
    <row r="202" spans="2:26" ht="12.75">
      <c r="B202" s="23" t="s">
        <v>98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O202" s="15">
        <f t="shared" si="6"/>
        <v>0</v>
      </c>
      <c r="Q202" s="31"/>
      <c r="R202" s="25">
        <v>3</v>
      </c>
      <c r="S202" s="25"/>
      <c r="T202" s="9">
        <v>15</v>
      </c>
      <c r="U202" s="25"/>
      <c r="V202" s="25"/>
      <c r="W202" s="25"/>
      <c r="X202" s="25"/>
      <c r="Y202" s="25"/>
      <c r="Z202" s="36"/>
    </row>
    <row r="203" spans="1:26" ht="13.5" thickBot="1">
      <c r="A203" s="6"/>
      <c r="B203" s="6" t="s">
        <v>100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O203" s="15">
        <f t="shared" si="6"/>
        <v>0</v>
      </c>
      <c r="Q203" s="31"/>
      <c r="R203" s="25">
        <v>4</v>
      </c>
      <c r="S203" s="25"/>
      <c r="T203" s="9">
        <v>12</v>
      </c>
      <c r="U203" s="25"/>
      <c r="V203" s="25"/>
      <c r="W203" s="25"/>
      <c r="X203" s="25"/>
      <c r="Y203" s="25"/>
      <c r="Z203" s="36"/>
    </row>
    <row r="204" spans="3:26" ht="12.75">
      <c r="C204" t="s">
        <v>119</v>
      </c>
      <c r="I204" s="1" t="s">
        <v>115</v>
      </c>
      <c r="Q204" s="31"/>
      <c r="R204" s="25">
        <v>5</v>
      </c>
      <c r="S204" s="25"/>
      <c r="T204" s="9">
        <v>13</v>
      </c>
      <c r="U204" s="25"/>
      <c r="V204" s="25"/>
      <c r="W204" s="25"/>
      <c r="X204" s="25"/>
      <c r="Y204" s="25"/>
      <c r="Z204" s="36"/>
    </row>
    <row r="205" spans="1:26" ht="12.75">
      <c r="A205" s="1"/>
      <c r="Q205" s="31"/>
      <c r="R205" s="25">
        <v>6</v>
      </c>
      <c r="S205" s="25"/>
      <c r="T205" s="9">
        <v>15</v>
      </c>
      <c r="U205" s="25"/>
      <c r="V205" s="25"/>
      <c r="W205" s="25"/>
      <c r="X205" s="25"/>
      <c r="Y205" s="25"/>
      <c r="Z205" s="36"/>
    </row>
    <row r="206" spans="3:2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Q206" s="31"/>
      <c r="R206" s="25">
        <v>7</v>
      </c>
      <c r="S206" s="25"/>
      <c r="T206" s="9">
        <v>19</v>
      </c>
      <c r="U206" s="25"/>
      <c r="V206" s="25"/>
      <c r="W206" s="25"/>
      <c r="X206" s="25"/>
      <c r="Y206" s="25"/>
      <c r="Z206" s="36"/>
    </row>
    <row r="207" spans="3:26" ht="12.75">
      <c r="C207" s="28"/>
      <c r="D207" s="28"/>
      <c r="E207" s="28"/>
      <c r="F207" s="28"/>
      <c r="G207" s="28"/>
      <c r="H207" s="28"/>
      <c r="I207" s="29"/>
      <c r="J207" s="28"/>
      <c r="K207" s="29"/>
      <c r="L207" s="28"/>
      <c r="M207" s="29"/>
      <c r="N207" s="28"/>
      <c r="O207" s="29"/>
      <c r="Q207" s="31"/>
      <c r="R207" s="25">
        <v>8</v>
      </c>
      <c r="S207" s="25"/>
      <c r="T207" s="9">
        <v>10</v>
      </c>
      <c r="U207" s="25"/>
      <c r="V207" s="25"/>
      <c r="W207" s="25"/>
      <c r="X207" s="25"/>
      <c r="Y207" s="25"/>
      <c r="Z207" s="36"/>
    </row>
    <row r="208" spans="3:26" ht="12.75">
      <c r="C208" s="28"/>
      <c r="D208" s="28"/>
      <c r="E208" s="29"/>
      <c r="F208" s="28"/>
      <c r="G208" s="28"/>
      <c r="H208" s="28"/>
      <c r="I208" s="29"/>
      <c r="J208" s="28"/>
      <c r="K208" s="29"/>
      <c r="L208" s="28"/>
      <c r="M208" s="29"/>
      <c r="N208" s="28"/>
      <c r="O208" s="29"/>
      <c r="Q208" s="31"/>
      <c r="R208" s="25">
        <v>9</v>
      </c>
      <c r="S208" s="25"/>
      <c r="T208" s="9">
        <v>19</v>
      </c>
      <c r="U208" s="25"/>
      <c r="V208" s="25"/>
      <c r="W208" s="25"/>
      <c r="X208" s="25"/>
      <c r="Y208" s="25"/>
      <c r="Z208" s="36"/>
    </row>
    <row r="209" spans="3:26" ht="12.75">
      <c r="C209" s="28"/>
      <c r="D209" s="28"/>
      <c r="E209" s="29"/>
      <c r="F209" s="28"/>
      <c r="G209" s="28"/>
      <c r="H209" s="28"/>
      <c r="I209" s="29"/>
      <c r="J209" s="28"/>
      <c r="K209" s="29"/>
      <c r="L209" s="28"/>
      <c r="M209" s="29"/>
      <c r="N209" s="28"/>
      <c r="O209" s="29"/>
      <c r="Q209" s="31"/>
      <c r="R209" s="25">
        <v>10</v>
      </c>
      <c r="S209" s="25"/>
      <c r="T209" s="9">
        <v>14</v>
      </c>
      <c r="U209" s="25"/>
      <c r="V209" s="25"/>
      <c r="W209" s="25"/>
      <c r="X209" s="25"/>
      <c r="Y209" s="25"/>
      <c r="Z209" s="36"/>
    </row>
    <row r="210" spans="3:26" ht="12.75">
      <c r="C210" s="28"/>
      <c r="D210" s="28"/>
      <c r="E210" s="29"/>
      <c r="F210" s="28"/>
      <c r="G210" s="28"/>
      <c r="H210" s="28"/>
      <c r="I210" s="29"/>
      <c r="J210" s="28"/>
      <c r="K210" s="29"/>
      <c r="L210" s="28"/>
      <c r="M210" s="29"/>
      <c r="N210" s="28"/>
      <c r="O210" s="29"/>
      <c r="Q210" s="31"/>
      <c r="R210" s="25">
        <v>11</v>
      </c>
      <c r="S210" s="25"/>
      <c r="T210" s="9">
        <v>10</v>
      </c>
      <c r="U210" s="25"/>
      <c r="V210" s="25"/>
      <c r="W210" s="25"/>
      <c r="X210" s="25"/>
      <c r="Y210" s="25"/>
      <c r="Z210" s="36"/>
    </row>
    <row r="211" spans="3:26" ht="12.75">
      <c r="C211" s="28"/>
      <c r="D211" s="28"/>
      <c r="E211" s="29"/>
      <c r="F211" s="28"/>
      <c r="G211" s="28"/>
      <c r="H211" s="28"/>
      <c r="I211" s="29"/>
      <c r="J211" s="28"/>
      <c r="K211" s="29"/>
      <c r="L211" s="28"/>
      <c r="M211" s="29"/>
      <c r="N211" s="28"/>
      <c r="O211" s="29"/>
      <c r="Q211" s="31"/>
      <c r="R211" s="25">
        <v>12</v>
      </c>
      <c r="S211" s="25"/>
      <c r="T211" s="9">
        <v>9</v>
      </c>
      <c r="U211" s="25"/>
      <c r="V211" s="25"/>
      <c r="W211" s="25"/>
      <c r="X211" s="25"/>
      <c r="Y211" s="25"/>
      <c r="Z211" s="36"/>
    </row>
    <row r="212" spans="3:26" ht="12.75">
      <c r="C212" s="28"/>
      <c r="D212" s="28"/>
      <c r="E212" s="29"/>
      <c r="F212" s="28"/>
      <c r="G212" s="28"/>
      <c r="H212" s="28"/>
      <c r="I212" s="29"/>
      <c r="J212" s="28"/>
      <c r="K212" s="29"/>
      <c r="L212" s="28"/>
      <c r="M212" s="29"/>
      <c r="N212" s="28"/>
      <c r="O212" s="29"/>
      <c r="Q212" s="31"/>
      <c r="R212" s="25"/>
      <c r="S212" s="25"/>
      <c r="T212" s="25"/>
      <c r="U212" s="25"/>
      <c r="V212" s="25"/>
      <c r="W212" s="25"/>
      <c r="X212" s="25"/>
      <c r="Y212" s="25"/>
      <c r="Z212" s="36"/>
    </row>
    <row r="213" spans="3:26" ht="12.75">
      <c r="C213" s="28"/>
      <c r="D213" s="28"/>
      <c r="E213" s="29"/>
      <c r="F213" s="28"/>
      <c r="G213" s="28"/>
      <c r="H213" s="28"/>
      <c r="I213" s="29"/>
      <c r="J213" s="28"/>
      <c r="K213" s="29"/>
      <c r="L213" s="28"/>
      <c r="M213" s="29"/>
      <c r="N213" s="28"/>
      <c r="O213" s="29"/>
      <c r="Q213" s="37" t="s">
        <v>118</v>
      </c>
      <c r="R213" s="25"/>
      <c r="S213" s="25"/>
      <c r="T213" s="9">
        <f>SUM(T200:T211)/12</f>
        <v>14.416666666666666</v>
      </c>
      <c r="U213" s="25"/>
      <c r="V213" s="25"/>
      <c r="W213" s="25"/>
      <c r="X213" s="25"/>
      <c r="Y213" s="25"/>
      <c r="Z213" s="36"/>
    </row>
    <row r="214" spans="3:26" ht="12.75">
      <c r="C214" s="28"/>
      <c r="D214" s="28"/>
      <c r="E214" s="29"/>
      <c r="F214" s="28"/>
      <c r="G214" s="28"/>
      <c r="H214" s="28"/>
      <c r="I214" s="29"/>
      <c r="J214" s="28"/>
      <c r="K214" s="29"/>
      <c r="L214" s="28"/>
      <c r="M214" s="29"/>
      <c r="N214" s="28"/>
      <c r="O214" s="29"/>
      <c r="Q214" s="32"/>
      <c r="R214" s="30"/>
      <c r="S214" s="30"/>
      <c r="T214" s="30"/>
      <c r="U214" s="30"/>
      <c r="V214" s="30"/>
      <c r="W214" s="30"/>
      <c r="X214" s="30"/>
      <c r="Y214" s="30"/>
      <c r="Z214" s="38"/>
    </row>
    <row r="215" spans="3:15" ht="12.75">
      <c r="C215" s="28"/>
      <c r="D215" s="28"/>
      <c r="E215" s="29"/>
      <c r="F215" s="28"/>
      <c r="G215" s="28"/>
      <c r="H215" s="28"/>
      <c r="I215" s="29"/>
      <c r="J215" s="28"/>
      <c r="K215" s="29"/>
      <c r="L215" s="28"/>
      <c r="M215" s="29"/>
      <c r="N215" s="28"/>
      <c r="O215" s="29"/>
    </row>
    <row r="216" spans="3:15" ht="12.75">
      <c r="C216" s="28"/>
      <c r="D216" s="28"/>
      <c r="E216" s="29"/>
      <c r="F216" s="28"/>
      <c r="G216" s="28"/>
      <c r="H216" s="28"/>
      <c r="I216" s="29"/>
      <c r="J216" s="28"/>
      <c r="K216" s="29"/>
      <c r="L216" s="28"/>
      <c r="M216" s="29"/>
      <c r="N216" s="28"/>
      <c r="O216" s="29"/>
    </row>
    <row r="217" spans="3:15" ht="12.75">
      <c r="C217" s="28"/>
      <c r="D217" s="28"/>
      <c r="E217" s="29"/>
      <c r="F217" s="28"/>
      <c r="G217" s="28"/>
      <c r="H217" s="28"/>
      <c r="I217" s="29"/>
      <c r="J217" s="28"/>
      <c r="K217" s="29"/>
      <c r="L217" s="28"/>
      <c r="M217" s="29"/>
      <c r="N217" s="28"/>
      <c r="O217" s="29"/>
    </row>
    <row r="218" spans="3:15" ht="12.75">
      <c r="C218" s="28"/>
      <c r="D218" s="28"/>
      <c r="E218" s="29"/>
      <c r="F218" s="28"/>
      <c r="G218" s="28"/>
      <c r="H218" s="28"/>
      <c r="I218" s="29"/>
      <c r="J218" s="28"/>
      <c r="K218" s="29"/>
      <c r="L218" s="28"/>
      <c r="M218" s="29"/>
      <c r="N218" s="28"/>
      <c r="O218" s="29"/>
    </row>
    <row r="219" spans="3:15" ht="12.75">
      <c r="C219" s="28"/>
      <c r="D219" s="28"/>
      <c r="E219" s="29"/>
      <c r="F219" s="28"/>
      <c r="G219" s="28"/>
      <c r="H219" s="28"/>
      <c r="I219" s="29"/>
      <c r="J219" s="28"/>
      <c r="K219" s="29"/>
      <c r="L219" s="28"/>
      <c r="M219" s="29"/>
      <c r="N219" s="28"/>
      <c r="O219" s="29"/>
    </row>
    <row r="220" spans="3:15" ht="12.75">
      <c r="C220" s="28"/>
      <c r="D220" s="28"/>
      <c r="E220" s="29"/>
      <c r="F220" s="28"/>
      <c r="G220" s="28"/>
      <c r="H220" s="28"/>
      <c r="I220" s="29"/>
      <c r="J220" s="28"/>
      <c r="K220" s="29"/>
      <c r="L220" s="28"/>
      <c r="M220" s="29"/>
      <c r="N220" s="28"/>
      <c r="O220" s="29"/>
    </row>
    <row r="221" spans="3:15" ht="12.75">
      <c r="C221" s="28"/>
      <c r="D221" s="28"/>
      <c r="E221" s="29"/>
      <c r="F221" s="28"/>
      <c r="G221" s="28"/>
      <c r="H221" s="28"/>
      <c r="I221" s="29"/>
      <c r="J221" s="28"/>
      <c r="K221" s="29"/>
      <c r="L221" s="28"/>
      <c r="M221" s="29"/>
      <c r="N221" s="28"/>
      <c r="O221" s="29"/>
    </row>
    <row r="222" spans="3:15" ht="12.75">
      <c r="C222" s="28"/>
      <c r="D222" s="28"/>
      <c r="E222" s="29"/>
      <c r="F222" s="28"/>
      <c r="G222" s="28"/>
      <c r="H222" s="28"/>
      <c r="I222" s="29"/>
      <c r="J222" s="28"/>
      <c r="K222" s="29"/>
      <c r="L222" s="28"/>
      <c r="M222" s="29"/>
      <c r="N222" s="28"/>
      <c r="O222" s="29"/>
    </row>
    <row r="223" spans="3:15" ht="12.75">
      <c r="C223" s="28"/>
      <c r="D223" s="28"/>
      <c r="E223" s="29"/>
      <c r="F223" s="28"/>
      <c r="G223" s="28"/>
      <c r="H223" s="28"/>
      <c r="I223" s="29"/>
      <c r="J223" s="28"/>
      <c r="K223" s="29"/>
      <c r="L223" s="28"/>
      <c r="M223" s="29"/>
      <c r="N223" s="28"/>
      <c r="O223" s="29"/>
    </row>
    <row r="224" spans="3:15" ht="12.75">
      <c r="C224" s="28"/>
      <c r="D224" s="28"/>
      <c r="E224" s="29"/>
      <c r="F224" s="28"/>
      <c r="G224" s="28"/>
      <c r="H224" s="28"/>
      <c r="I224" s="29"/>
      <c r="J224" s="28"/>
      <c r="K224" s="29"/>
      <c r="L224" s="28"/>
      <c r="M224" s="29"/>
      <c r="N224" s="28"/>
      <c r="O224" s="29"/>
    </row>
    <row r="225" spans="3:15" ht="12.75">
      <c r="C225" s="28"/>
      <c r="D225" s="28"/>
      <c r="E225" s="29"/>
      <c r="F225" s="28"/>
      <c r="G225" s="28"/>
      <c r="H225" s="28"/>
      <c r="I225" s="29"/>
      <c r="J225" s="28"/>
      <c r="K225" s="29"/>
      <c r="L225" s="28"/>
      <c r="M225" s="29"/>
      <c r="N225" s="28"/>
      <c r="O225" s="29"/>
    </row>
    <row r="226" spans="3:15" ht="12.75">
      <c r="C226" s="28"/>
      <c r="D226" s="28"/>
      <c r="E226" s="29"/>
      <c r="F226" s="28"/>
      <c r="G226" s="28"/>
      <c r="H226" s="28"/>
      <c r="I226" s="29"/>
      <c r="J226" s="28"/>
      <c r="K226" s="29"/>
      <c r="L226" s="28"/>
      <c r="M226" s="29"/>
      <c r="N226" s="28"/>
      <c r="O226" s="29"/>
    </row>
    <row r="227" spans="3:1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3:16" ht="12.75">
      <c r="C228" s="28"/>
      <c r="D228" s="28"/>
      <c r="E228" s="29"/>
      <c r="F228" s="28"/>
      <c r="G228" s="28"/>
      <c r="L228" s="1"/>
      <c r="O228" s="40"/>
      <c r="P228" s="46"/>
    </row>
    <row r="229" spans="2:15" ht="12.75">
      <c r="B229" t="s">
        <v>123</v>
      </c>
      <c r="C229" s="28"/>
      <c r="D229" s="39">
        <f>(O7+O10+O13+O16+O19)/5</f>
        <v>33.81818181818181</v>
      </c>
      <c r="E229" s="29" t="s">
        <v>156</v>
      </c>
      <c r="F229" s="28"/>
      <c r="G229" s="28"/>
      <c r="L229" s="1"/>
      <c r="O229" s="40"/>
    </row>
    <row r="230" spans="2:22" ht="12.75">
      <c r="B230" t="s">
        <v>124</v>
      </c>
      <c r="C230" s="28" t="s">
        <v>58</v>
      </c>
      <c r="D230" s="39">
        <f>(SUM(O31:O38))/8</f>
        <v>0.7124999999999999</v>
      </c>
      <c r="E230" s="29" t="s">
        <v>58</v>
      </c>
      <c r="F230" s="28"/>
      <c r="G230" s="29" t="s">
        <v>58</v>
      </c>
      <c r="R230" s="41" t="s">
        <v>58</v>
      </c>
      <c r="V230" s="41" t="s">
        <v>58</v>
      </c>
    </row>
    <row r="231" spans="2:7" ht="12.75">
      <c r="B231" t="s">
        <v>125</v>
      </c>
      <c r="C231" s="28"/>
      <c r="D231" s="39">
        <f>(((SUM(O40:O45))/6)/17)*100</f>
        <v>69.5187165775401</v>
      </c>
      <c r="E231" s="28" t="s">
        <v>156</v>
      </c>
      <c r="F231" s="28"/>
      <c r="G231" s="28"/>
    </row>
    <row r="232" spans="2:4" ht="12.75">
      <c r="B232" t="s">
        <v>181</v>
      </c>
      <c r="D232">
        <f>SUM(C179:L190)</f>
        <v>30</v>
      </c>
    </row>
  </sheetData>
  <printOptions/>
  <pageMargins left="0.75" right="0.75" top="1" bottom="1" header="0.5" footer="0.5"/>
  <pageSetup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N180" sqref="N180"/>
    </sheetView>
  </sheetViews>
  <sheetFormatPr defaultColWidth="9.140625" defaultRowHeight="12.75"/>
  <cols>
    <col min="1" max="1" width="10.140625" style="0" bestFit="1" customWidth="1"/>
    <col min="2" max="2" width="19.8515625" style="0" customWidth="1"/>
    <col min="3" max="3" width="4.00390625" style="0" customWidth="1"/>
    <col min="4" max="4" width="4.421875" style="0" customWidth="1"/>
    <col min="5" max="5" width="4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4.28125" style="0" customWidth="1"/>
    <col min="10" max="10" width="4.00390625" style="0" customWidth="1"/>
    <col min="11" max="12" width="4.421875" style="0" customWidth="1"/>
    <col min="13" max="13" width="4.140625" style="0" customWidth="1"/>
    <col min="15" max="15" width="7.7109375" style="0" customWidth="1"/>
    <col min="16" max="16" width="4.28125" style="0" customWidth="1"/>
    <col min="17" max="17" width="4.00390625" style="0" customWidth="1"/>
    <col min="18" max="18" width="6.42187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4.421875" style="0" customWidth="1"/>
    <col min="23" max="23" width="4.8515625" style="0" customWidth="1"/>
    <col min="24" max="24" width="4.7109375" style="0" customWidth="1"/>
    <col min="25" max="25" width="5.8515625" style="0" customWidth="1"/>
    <col min="26" max="26" width="4.140625" style="0" customWidth="1"/>
  </cols>
  <sheetData>
    <row r="1" spans="1:2" ht="12.75">
      <c r="A1" s="1" t="s">
        <v>158</v>
      </c>
      <c r="B1" s="50" t="s">
        <v>146</v>
      </c>
    </row>
    <row r="2" spans="1:8" ht="12.75">
      <c r="A2" s="19">
        <v>38563</v>
      </c>
      <c r="H2" s="1" t="s">
        <v>74</v>
      </c>
    </row>
    <row r="3" spans="1:15" ht="13.5" thickBot="1">
      <c r="A3" s="18" t="s">
        <v>58</v>
      </c>
      <c r="B3" s="6"/>
      <c r="C3" s="18" t="s">
        <v>65</v>
      </c>
      <c r="D3" s="18" t="s">
        <v>66</v>
      </c>
      <c r="E3" s="18" t="s">
        <v>64</v>
      </c>
      <c r="F3" s="18" t="s">
        <v>62</v>
      </c>
      <c r="G3" s="18" t="s">
        <v>67</v>
      </c>
      <c r="H3" s="18" t="s">
        <v>68</v>
      </c>
      <c r="I3" s="18" t="s">
        <v>69</v>
      </c>
      <c r="J3" s="18" t="s">
        <v>70</v>
      </c>
      <c r="K3" s="18" t="s">
        <v>71</v>
      </c>
      <c r="L3" s="18" t="s">
        <v>72</v>
      </c>
      <c r="M3" s="18" t="s">
        <v>73</v>
      </c>
      <c r="O3" s="18" t="s">
        <v>108</v>
      </c>
    </row>
    <row r="4" spans="1:15" ht="12.75">
      <c r="A4" s="1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</row>
    <row r="5" spans="1:15" ht="12.75">
      <c r="A5" t="s">
        <v>6</v>
      </c>
      <c r="B5" t="s">
        <v>2</v>
      </c>
      <c r="C5" s="8">
        <v>0</v>
      </c>
      <c r="D5" s="8">
        <v>0</v>
      </c>
      <c r="E5" s="8">
        <v>0</v>
      </c>
      <c r="F5" s="8">
        <v>0</v>
      </c>
      <c r="G5" s="8" t="s">
        <v>162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O5" s="15">
        <f>AVERAGE(C5:M5)</f>
        <v>0</v>
      </c>
    </row>
    <row r="6" spans="2:15" ht="12.75">
      <c r="B6" t="s">
        <v>3</v>
      </c>
      <c r="C6" s="8" t="s">
        <v>56</v>
      </c>
      <c r="D6" s="8" t="s">
        <v>105</v>
      </c>
      <c r="E6" s="8" t="s">
        <v>105</v>
      </c>
      <c r="F6" s="8" t="s">
        <v>161</v>
      </c>
      <c r="G6" s="8" t="s">
        <v>55</v>
      </c>
      <c r="H6" s="8" t="s">
        <v>110</v>
      </c>
      <c r="I6" s="8" t="s">
        <v>107</v>
      </c>
      <c r="J6" s="8" t="s">
        <v>107</v>
      </c>
      <c r="K6" s="8" t="s">
        <v>105</v>
      </c>
      <c r="L6" s="8" t="s">
        <v>105</v>
      </c>
      <c r="M6" s="8" t="s">
        <v>105</v>
      </c>
      <c r="O6" s="24"/>
    </row>
    <row r="7" spans="2:15" ht="12.75">
      <c r="B7" t="s">
        <v>4</v>
      </c>
      <c r="C7" s="8">
        <v>95</v>
      </c>
      <c r="D7" s="8">
        <v>80</v>
      </c>
      <c r="E7" s="8">
        <v>80</v>
      </c>
      <c r="F7" s="8">
        <v>30</v>
      </c>
      <c r="G7" s="8">
        <v>80</v>
      </c>
      <c r="H7" s="8">
        <v>20</v>
      </c>
      <c r="I7" s="8">
        <v>100</v>
      </c>
      <c r="J7" s="8">
        <v>100</v>
      </c>
      <c r="K7" s="8">
        <v>80</v>
      </c>
      <c r="L7" s="8">
        <v>60</v>
      </c>
      <c r="M7" s="8">
        <v>0</v>
      </c>
      <c r="O7" s="15">
        <f>AVERAGE(C7:M7)</f>
        <v>65.9090909090909</v>
      </c>
    </row>
    <row r="8" spans="1:15" ht="12.75">
      <c r="A8" t="s">
        <v>5</v>
      </c>
      <c r="B8" t="s">
        <v>2</v>
      </c>
      <c r="C8" s="8">
        <v>10</v>
      </c>
      <c r="D8" s="8">
        <v>8</v>
      </c>
      <c r="E8" s="8">
        <v>8</v>
      </c>
      <c r="F8" s="8">
        <v>6</v>
      </c>
      <c r="G8" s="8">
        <v>6</v>
      </c>
      <c r="H8" s="8">
        <v>4</v>
      </c>
      <c r="I8" s="8">
        <v>10</v>
      </c>
      <c r="J8" s="8">
        <v>2</v>
      </c>
      <c r="K8" s="8">
        <v>6</v>
      </c>
      <c r="L8" s="8">
        <v>6</v>
      </c>
      <c r="M8" s="8">
        <v>6</v>
      </c>
      <c r="O8" s="15">
        <f>AVERAGE(C8:M8)</f>
        <v>6.545454545454546</v>
      </c>
    </row>
    <row r="9" spans="2:15" ht="12.75">
      <c r="B9" t="s">
        <v>3</v>
      </c>
      <c r="C9" s="8" t="s">
        <v>55</v>
      </c>
      <c r="D9" s="8" t="s">
        <v>105</v>
      </c>
      <c r="E9" s="8" t="s">
        <v>56</v>
      </c>
      <c r="F9" s="8" t="s">
        <v>105</v>
      </c>
      <c r="G9" s="8" t="s">
        <v>105</v>
      </c>
      <c r="H9" s="8" t="s">
        <v>110</v>
      </c>
      <c r="I9" s="8" t="s">
        <v>105</v>
      </c>
      <c r="J9" s="8" t="s">
        <v>107</v>
      </c>
      <c r="K9" s="8" t="s">
        <v>105</v>
      </c>
      <c r="L9" s="8" t="s">
        <v>56</v>
      </c>
      <c r="M9" s="8" t="s">
        <v>105</v>
      </c>
      <c r="O9" s="15"/>
    </row>
    <row r="10" spans="2:15" ht="12.75">
      <c r="B10" t="s">
        <v>4</v>
      </c>
      <c r="C10" s="8">
        <v>80</v>
      </c>
      <c r="D10" s="8">
        <v>10</v>
      </c>
      <c r="E10" s="8">
        <v>60</v>
      </c>
      <c r="F10" s="8">
        <v>60</v>
      </c>
      <c r="G10" s="8">
        <v>40</v>
      </c>
      <c r="H10" s="8">
        <v>40</v>
      </c>
      <c r="I10" s="8">
        <v>10</v>
      </c>
      <c r="J10" s="8">
        <v>100</v>
      </c>
      <c r="K10" s="8">
        <v>80</v>
      </c>
      <c r="L10" s="8">
        <v>90</v>
      </c>
      <c r="M10" s="8">
        <v>0</v>
      </c>
      <c r="O10" s="15">
        <f>AVERAGE(C10:M10)</f>
        <v>51.81818181818182</v>
      </c>
    </row>
    <row r="11" spans="1:15" ht="12.75">
      <c r="A11" t="s">
        <v>7</v>
      </c>
      <c r="B11" t="s">
        <v>2</v>
      </c>
      <c r="C11" s="8">
        <v>11</v>
      </c>
      <c r="D11" s="8">
        <v>10</v>
      </c>
      <c r="E11" s="8">
        <v>4</v>
      </c>
      <c r="F11" s="8">
        <v>12</v>
      </c>
      <c r="G11" s="8">
        <v>12</v>
      </c>
      <c r="H11" s="8">
        <v>6</v>
      </c>
      <c r="I11" s="8">
        <v>6</v>
      </c>
      <c r="J11" s="8">
        <v>12</v>
      </c>
      <c r="K11" s="8">
        <v>6</v>
      </c>
      <c r="L11" s="8">
        <v>16</v>
      </c>
      <c r="M11" s="8">
        <v>12</v>
      </c>
      <c r="O11" s="15">
        <f>AVERAGE(C11:M11)</f>
        <v>9.727272727272727</v>
      </c>
    </row>
    <row r="12" spans="2:15" ht="12.75">
      <c r="B12" t="s">
        <v>3</v>
      </c>
      <c r="C12" s="8" t="s">
        <v>56</v>
      </c>
      <c r="D12" s="8" t="s">
        <v>55</v>
      </c>
      <c r="E12" s="8" t="s">
        <v>56</v>
      </c>
      <c r="F12" s="8" t="s">
        <v>56</v>
      </c>
      <c r="G12" s="8" t="s">
        <v>105</v>
      </c>
      <c r="H12" s="8" t="s">
        <v>105</v>
      </c>
      <c r="I12" s="8" t="s">
        <v>56</v>
      </c>
      <c r="J12" s="8" t="s">
        <v>105</v>
      </c>
      <c r="K12" s="8" t="s">
        <v>105</v>
      </c>
      <c r="L12" s="8" t="s">
        <v>56</v>
      </c>
      <c r="M12" s="8" t="s">
        <v>56</v>
      </c>
      <c r="O12" s="15"/>
    </row>
    <row r="13" spans="2:15" ht="12.75">
      <c r="B13" t="s">
        <v>4</v>
      </c>
      <c r="C13" s="8">
        <v>40</v>
      </c>
      <c r="D13" s="8">
        <v>0</v>
      </c>
      <c r="E13" s="8">
        <v>50</v>
      </c>
      <c r="F13" s="8">
        <v>20</v>
      </c>
      <c r="G13" s="8">
        <v>80</v>
      </c>
      <c r="H13" s="8">
        <v>20</v>
      </c>
      <c r="I13" s="8">
        <v>100</v>
      </c>
      <c r="J13" s="8">
        <v>50</v>
      </c>
      <c r="K13" s="8">
        <v>70</v>
      </c>
      <c r="L13" s="8">
        <v>100</v>
      </c>
      <c r="M13" s="8">
        <v>0</v>
      </c>
      <c r="O13" s="15">
        <f>AVERAGE(C13:M13)</f>
        <v>48.18181818181818</v>
      </c>
    </row>
    <row r="14" spans="1:15" ht="12.75">
      <c r="A14" t="s">
        <v>8</v>
      </c>
      <c r="B14" t="s">
        <v>2</v>
      </c>
      <c r="C14" s="8">
        <v>10</v>
      </c>
      <c r="D14" s="8">
        <v>12</v>
      </c>
      <c r="E14" s="8">
        <v>9</v>
      </c>
      <c r="F14" s="8">
        <v>12</v>
      </c>
      <c r="G14" s="8">
        <v>18</v>
      </c>
      <c r="H14" s="8">
        <v>8</v>
      </c>
      <c r="I14" s="8">
        <v>10</v>
      </c>
      <c r="J14" s="8">
        <v>12</v>
      </c>
      <c r="K14" s="8">
        <v>10</v>
      </c>
      <c r="L14" s="8">
        <v>12</v>
      </c>
      <c r="M14" s="8">
        <v>14</v>
      </c>
      <c r="O14" s="15">
        <f>AVERAGE(C14:M14)</f>
        <v>11.545454545454545</v>
      </c>
    </row>
    <row r="15" spans="2:15" ht="12.75">
      <c r="B15" t="s">
        <v>3</v>
      </c>
      <c r="C15" s="8" t="s">
        <v>110</v>
      </c>
      <c r="D15" s="8" t="s">
        <v>56</v>
      </c>
      <c r="E15" s="8" t="s">
        <v>105</v>
      </c>
      <c r="F15" s="8" t="s">
        <v>56</v>
      </c>
      <c r="G15" s="8" t="s">
        <v>56</v>
      </c>
      <c r="H15" s="8" t="s">
        <v>56</v>
      </c>
      <c r="I15" s="8" t="s">
        <v>105</v>
      </c>
      <c r="J15" s="8" t="s">
        <v>56</v>
      </c>
      <c r="K15" s="8" t="s">
        <v>56</v>
      </c>
      <c r="L15" s="8" t="s">
        <v>56</v>
      </c>
      <c r="M15" s="8" t="s">
        <v>105</v>
      </c>
      <c r="O15" s="15"/>
    </row>
    <row r="16" spans="2:15" ht="12.75">
      <c r="B16" t="s">
        <v>4</v>
      </c>
      <c r="C16" s="8">
        <v>50</v>
      </c>
      <c r="D16" s="8">
        <v>0</v>
      </c>
      <c r="E16" s="8">
        <v>10</v>
      </c>
      <c r="F16" s="8">
        <v>50</v>
      </c>
      <c r="G16" s="8">
        <v>40</v>
      </c>
      <c r="H16" s="8">
        <v>0</v>
      </c>
      <c r="I16" s="8">
        <v>20</v>
      </c>
      <c r="J16" s="8">
        <v>50</v>
      </c>
      <c r="K16" s="8">
        <v>50</v>
      </c>
      <c r="L16" s="8">
        <v>90</v>
      </c>
      <c r="M16" s="8">
        <v>0</v>
      </c>
      <c r="O16" s="15">
        <f>AVERAGE(C16:M16)</f>
        <v>32.72727272727273</v>
      </c>
    </row>
    <row r="17" spans="1:15" ht="12.75">
      <c r="A17" t="s">
        <v>9</v>
      </c>
      <c r="B17" t="s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O17" s="15">
        <f>AVERAGE(C17:M17)</f>
        <v>0</v>
      </c>
    </row>
    <row r="18" spans="2:15" ht="12.75">
      <c r="B18" t="s">
        <v>3</v>
      </c>
      <c r="C18" s="8" t="s">
        <v>56</v>
      </c>
      <c r="D18" s="8" t="s">
        <v>105</v>
      </c>
      <c r="E18" s="8" t="s">
        <v>105</v>
      </c>
      <c r="F18" s="8" t="s">
        <v>107</v>
      </c>
      <c r="G18" s="8" t="s">
        <v>105</v>
      </c>
      <c r="H18" s="8" t="s">
        <v>56</v>
      </c>
      <c r="I18" s="8" t="s">
        <v>105</v>
      </c>
      <c r="J18" s="8" t="s">
        <v>105</v>
      </c>
      <c r="K18" s="8" t="s">
        <v>105</v>
      </c>
      <c r="L18" s="8" t="s">
        <v>107</v>
      </c>
      <c r="M18" s="8" t="s">
        <v>56</v>
      </c>
      <c r="O18" s="15"/>
    </row>
    <row r="19" spans="2:15" ht="12.75">
      <c r="B19" t="s">
        <v>4</v>
      </c>
      <c r="C19" s="8">
        <v>50</v>
      </c>
      <c r="D19" s="8">
        <v>0</v>
      </c>
      <c r="E19" s="8">
        <v>30</v>
      </c>
      <c r="F19" s="8">
        <v>100</v>
      </c>
      <c r="G19" s="8">
        <v>90</v>
      </c>
      <c r="H19" s="8">
        <v>70</v>
      </c>
      <c r="I19" s="8">
        <v>10</v>
      </c>
      <c r="J19" s="8">
        <v>80</v>
      </c>
      <c r="K19" s="8">
        <v>70</v>
      </c>
      <c r="L19" s="8">
        <v>100</v>
      </c>
      <c r="M19" s="8">
        <v>50</v>
      </c>
      <c r="O19" s="15">
        <f>AVERAGE(C19:M19)</f>
        <v>59.09090909090909</v>
      </c>
    </row>
    <row r="20" spans="1:15" ht="12.75">
      <c r="A20" s="1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O20" s="4"/>
    </row>
    <row r="21" spans="1:15" ht="12.75">
      <c r="A21" t="s">
        <v>11</v>
      </c>
      <c r="B21" t="s">
        <v>1</v>
      </c>
      <c r="C21" s="8">
        <v>65</v>
      </c>
      <c r="D21" s="8">
        <v>60</v>
      </c>
      <c r="E21" s="8">
        <v>70</v>
      </c>
      <c r="F21" s="8">
        <v>55</v>
      </c>
      <c r="G21" s="8">
        <v>55</v>
      </c>
      <c r="H21" s="8">
        <v>40</v>
      </c>
      <c r="I21" s="8">
        <v>35</v>
      </c>
      <c r="J21" s="8">
        <v>25</v>
      </c>
      <c r="K21" s="8">
        <v>20</v>
      </c>
      <c r="L21" s="8">
        <v>25</v>
      </c>
      <c r="M21" s="13">
        <v>70</v>
      </c>
      <c r="O21" s="15">
        <f>AVERAGE(C21:M21)</f>
        <v>47.27272727272727</v>
      </c>
    </row>
    <row r="22" spans="2:22" ht="12.75">
      <c r="B22" t="s">
        <v>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O22" s="15" t="s">
        <v>58</v>
      </c>
      <c r="Q22" s="1" t="s">
        <v>134</v>
      </c>
      <c r="V22" s="27">
        <f>((O5+O8+O11+O14+O17)/5)/100</f>
        <v>0.055636363636363644</v>
      </c>
    </row>
    <row r="23" spans="2:22" ht="12.75">
      <c r="B23" t="s">
        <v>12</v>
      </c>
      <c r="C23" s="8">
        <v>30</v>
      </c>
      <c r="D23" s="8">
        <v>30</v>
      </c>
      <c r="E23" s="8">
        <v>35</v>
      </c>
      <c r="F23" s="8">
        <v>30</v>
      </c>
      <c r="G23" s="8">
        <v>35</v>
      </c>
      <c r="H23" s="13">
        <v>30</v>
      </c>
      <c r="I23" s="8">
        <v>20</v>
      </c>
      <c r="J23" s="8">
        <v>20</v>
      </c>
      <c r="K23" s="8">
        <v>20</v>
      </c>
      <c r="L23" s="8">
        <v>35</v>
      </c>
      <c r="M23" s="8">
        <v>35</v>
      </c>
      <c r="O23" s="15">
        <f aca="true" t="shared" si="0" ref="O23:O45">AVERAGE(C23:M23)</f>
        <v>29.09090909090909</v>
      </c>
      <c r="V23" s="4"/>
    </row>
    <row r="24" spans="2:22" ht="12.75">
      <c r="B24" t="s">
        <v>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O24" s="15">
        <f t="shared" si="0"/>
        <v>0</v>
      </c>
      <c r="Q24" s="1"/>
      <c r="V24" s="15"/>
    </row>
    <row r="25" spans="1:22" ht="12.75">
      <c r="A25" t="s">
        <v>13</v>
      </c>
      <c r="C25" s="14">
        <v>3.3</v>
      </c>
      <c r="D25" s="14">
        <v>1.2</v>
      </c>
      <c r="E25" s="14">
        <v>3.8</v>
      </c>
      <c r="F25" s="14">
        <v>2.6</v>
      </c>
      <c r="G25" s="14">
        <v>3.1</v>
      </c>
      <c r="H25" s="14">
        <v>1.3</v>
      </c>
      <c r="I25" s="14">
        <v>2.7</v>
      </c>
      <c r="J25" s="14">
        <v>3.5</v>
      </c>
      <c r="K25" s="14">
        <v>4.2</v>
      </c>
      <c r="L25" s="14">
        <v>3.3</v>
      </c>
      <c r="M25" s="14">
        <v>2</v>
      </c>
      <c r="O25" s="15">
        <f t="shared" si="0"/>
        <v>2.8181818181818183</v>
      </c>
      <c r="Q25" s="4"/>
      <c r="R25" s="4"/>
      <c r="S25" s="4"/>
      <c r="T25" s="4"/>
      <c r="U25" s="4" t="s">
        <v>58</v>
      </c>
      <c r="V25" s="4"/>
    </row>
    <row r="26" spans="1:22" ht="12.75">
      <c r="A26" t="s">
        <v>14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1.1</v>
      </c>
      <c r="J26" s="14">
        <v>0</v>
      </c>
      <c r="K26" s="14">
        <v>0</v>
      </c>
      <c r="L26" s="14">
        <v>0</v>
      </c>
      <c r="M26" s="14">
        <v>0</v>
      </c>
      <c r="O26" s="15">
        <f t="shared" si="0"/>
        <v>0.1</v>
      </c>
      <c r="Q26" s="4"/>
      <c r="R26" s="4"/>
      <c r="S26" s="4"/>
      <c r="T26" s="4"/>
      <c r="U26" s="4"/>
      <c r="V26" s="4"/>
    </row>
    <row r="27" spans="1:22" ht="12.75">
      <c r="A27" t="s">
        <v>15</v>
      </c>
      <c r="C27" s="49">
        <v>5.5</v>
      </c>
      <c r="D27" s="49">
        <v>5.9</v>
      </c>
      <c r="E27" s="49">
        <v>6.3</v>
      </c>
      <c r="F27" s="14">
        <v>5.1</v>
      </c>
      <c r="G27" s="14">
        <v>4.7</v>
      </c>
      <c r="H27" s="14">
        <v>6.2</v>
      </c>
      <c r="I27" s="14">
        <v>6</v>
      </c>
      <c r="J27" s="14">
        <v>5.9</v>
      </c>
      <c r="K27" s="14">
        <v>7.6</v>
      </c>
      <c r="L27" s="14">
        <v>5.5</v>
      </c>
      <c r="M27" s="14">
        <v>5</v>
      </c>
      <c r="O27" s="15">
        <f t="shared" si="0"/>
        <v>5.79090909090909</v>
      </c>
      <c r="Q27" s="1" t="s">
        <v>136</v>
      </c>
      <c r="V27" s="15">
        <f>O27</f>
        <v>5.79090909090909</v>
      </c>
    </row>
    <row r="28" spans="1:22" ht="12.75">
      <c r="A28" t="s">
        <v>16</v>
      </c>
      <c r="C28" s="49">
        <v>0.4</v>
      </c>
      <c r="D28" s="49">
        <v>0.4</v>
      </c>
      <c r="E28" s="49">
        <v>0.4</v>
      </c>
      <c r="F28" s="14">
        <v>0.4</v>
      </c>
      <c r="G28" s="14">
        <v>0.4</v>
      </c>
      <c r="H28" s="14">
        <v>0.4</v>
      </c>
      <c r="I28" s="14">
        <v>0.4</v>
      </c>
      <c r="J28" s="14">
        <v>0.4</v>
      </c>
      <c r="K28" s="14">
        <v>0.4</v>
      </c>
      <c r="L28" s="14">
        <v>0.4</v>
      </c>
      <c r="M28" s="14">
        <v>0.4</v>
      </c>
      <c r="O28" s="15">
        <f t="shared" si="0"/>
        <v>0.39999999999999997</v>
      </c>
      <c r="Q28" s="1" t="s">
        <v>137</v>
      </c>
      <c r="V28" s="15">
        <f>O28</f>
        <v>0.39999999999999997</v>
      </c>
    </row>
    <row r="29" spans="1:22" ht="12.75">
      <c r="A29" t="s">
        <v>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O29" s="15">
        <f t="shared" si="0"/>
        <v>0</v>
      </c>
      <c r="Q29" s="1"/>
      <c r="V29" s="25"/>
    </row>
    <row r="30" spans="1:15" ht="12.75">
      <c r="A30" s="1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O30" s="4"/>
    </row>
    <row r="31" spans="1:15" ht="12.75">
      <c r="A31" t="s">
        <v>19</v>
      </c>
      <c r="C31" s="8">
        <v>0</v>
      </c>
      <c r="D31" s="8">
        <v>0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O31" s="15">
        <f>AVERAGE(C31:L31)</f>
        <v>0.1</v>
      </c>
    </row>
    <row r="32" spans="1:15" ht="12.75">
      <c r="A32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8">
        <v>0</v>
      </c>
      <c r="K32" s="8">
        <v>0</v>
      </c>
      <c r="L32" s="8">
        <v>0</v>
      </c>
      <c r="M32" s="8"/>
      <c r="O32" s="15">
        <f aca="true" t="shared" si="1" ref="O32:O38">AVERAGE(C32:L32)</f>
        <v>0.1</v>
      </c>
    </row>
    <row r="33" spans="1:15" ht="12.75">
      <c r="A33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O33" s="15">
        <f t="shared" si="1"/>
        <v>0.1</v>
      </c>
    </row>
    <row r="34" spans="1:15" ht="12.75">
      <c r="A34" t="s">
        <v>22</v>
      </c>
      <c r="C34" s="8">
        <v>0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/>
      <c r="O34" s="15">
        <f t="shared" si="1"/>
        <v>0.9</v>
      </c>
    </row>
    <row r="35" spans="1:15" ht="12.75">
      <c r="A35" t="s">
        <v>23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/>
      <c r="O35" s="15">
        <f t="shared" si="1"/>
        <v>1</v>
      </c>
    </row>
    <row r="36" spans="1:15" ht="12.75">
      <c r="A36" t="s">
        <v>24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O36" s="15">
        <f t="shared" si="1"/>
        <v>0</v>
      </c>
    </row>
    <row r="37" spans="1:15" ht="12.75">
      <c r="A37" t="s">
        <v>25</v>
      </c>
      <c r="C37" s="8">
        <v>2</v>
      </c>
      <c r="D37" s="8">
        <v>2</v>
      </c>
      <c r="E37" s="8">
        <v>1</v>
      </c>
      <c r="F37" s="8">
        <v>2</v>
      </c>
      <c r="G37" s="8">
        <v>1</v>
      </c>
      <c r="H37" s="8">
        <v>2</v>
      </c>
      <c r="I37" s="8">
        <v>1</v>
      </c>
      <c r="J37" s="8">
        <v>1</v>
      </c>
      <c r="K37" s="8">
        <v>1</v>
      </c>
      <c r="L37" s="8">
        <v>1</v>
      </c>
      <c r="M37" s="8"/>
      <c r="O37" s="15">
        <f t="shared" si="1"/>
        <v>1.4</v>
      </c>
    </row>
    <row r="38" spans="1:22" ht="12.75">
      <c r="A3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O38" s="15">
        <f t="shared" si="1"/>
        <v>0</v>
      </c>
      <c r="Q38" s="1" t="s">
        <v>124</v>
      </c>
      <c r="V38" s="15">
        <f>(SUM(O31:O38))/8</f>
        <v>0.45</v>
      </c>
    </row>
    <row r="39" spans="1:15" ht="12.75">
      <c r="A39" s="1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O39" s="4"/>
    </row>
    <row r="40" spans="1:15" ht="12.75">
      <c r="A40" t="s">
        <v>28</v>
      </c>
      <c r="C40" s="13">
        <v>17</v>
      </c>
      <c r="D40" s="13">
        <v>16</v>
      </c>
      <c r="E40" s="13">
        <v>15</v>
      </c>
      <c r="F40" s="13">
        <v>14</v>
      </c>
      <c r="G40" s="13">
        <v>17</v>
      </c>
      <c r="H40" s="13">
        <v>16</v>
      </c>
      <c r="I40" s="13">
        <v>10</v>
      </c>
      <c r="J40" s="13">
        <v>16</v>
      </c>
      <c r="K40" s="13">
        <v>16</v>
      </c>
      <c r="L40" s="13">
        <v>15</v>
      </c>
      <c r="M40" s="13">
        <v>17</v>
      </c>
      <c r="O40" s="15">
        <f t="shared" si="0"/>
        <v>15.363636363636363</v>
      </c>
    </row>
    <row r="41" spans="1:15" ht="12.75">
      <c r="A41" t="s">
        <v>29</v>
      </c>
      <c r="C41" s="13">
        <v>17</v>
      </c>
      <c r="D41" s="13">
        <v>16</v>
      </c>
      <c r="E41" s="13">
        <v>15</v>
      </c>
      <c r="F41" s="13">
        <v>17</v>
      </c>
      <c r="G41" s="13">
        <v>17</v>
      </c>
      <c r="H41" s="13">
        <v>17</v>
      </c>
      <c r="I41" s="13">
        <v>5</v>
      </c>
      <c r="J41" s="13">
        <v>16</v>
      </c>
      <c r="K41" s="13">
        <v>8</v>
      </c>
      <c r="L41" s="13">
        <v>17</v>
      </c>
      <c r="M41" s="13">
        <v>17</v>
      </c>
      <c r="O41" s="15">
        <f t="shared" si="0"/>
        <v>14.727272727272727</v>
      </c>
    </row>
    <row r="42" spans="1:15" ht="12.75">
      <c r="A42" t="s">
        <v>30</v>
      </c>
      <c r="C42" s="13">
        <v>17</v>
      </c>
      <c r="D42" s="13">
        <v>17</v>
      </c>
      <c r="E42" s="13">
        <v>16</v>
      </c>
      <c r="F42" s="13">
        <v>17</v>
      </c>
      <c r="G42" s="13">
        <v>15</v>
      </c>
      <c r="H42" s="13">
        <v>16</v>
      </c>
      <c r="I42" s="13">
        <v>16</v>
      </c>
      <c r="J42" s="13">
        <v>16</v>
      </c>
      <c r="K42" s="13">
        <v>15</v>
      </c>
      <c r="L42" s="13">
        <v>17</v>
      </c>
      <c r="M42" s="13">
        <v>17</v>
      </c>
      <c r="O42" s="15">
        <f t="shared" si="0"/>
        <v>16.272727272727273</v>
      </c>
    </row>
    <row r="43" spans="1:15" ht="12.75">
      <c r="A43" t="s">
        <v>31</v>
      </c>
      <c r="C43" s="13">
        <v>16</v>
      </c>
      <c r="D43" s="13">
        <v>16</v>
      </c>
      <c r="E43" s="13">
        <v>15</v>
      </c>
      <c r="F43" s="13">
        <v>16</v>
      </c>
      <c r="G43" s="13">
        <v>15</v>
      </c>
      <c r="H43" s="13">
        <v>16</v>
      </c>
      <c r="I43" s="13">
        <v>12</v>
      </c>
      <c r="J43" s="13">
        <v>13</v>
      </c>
      <c r="K43" s="13">
        <v>16</v>
      </c>
      <c r="L43" s="13">
        <v>14</v>
      </c>
      <c r="M43" s="13">
        <v>17</v>
      </c>
      <c r="O43" s="15">
        <f t="shared" si="0"/>
        <v>15.090909090909092</v>
      </c>
    </row>
    <row r="44" spans="1:15" ht="12.75">
      <c r="A44" t="s">
        <v>6</v>
      </c>
      <c r="C44" s="13">
        <v>17</v>
      </c>
      <c r="D44" s="13">
        <v>16</v>
      </c>
      <c r="E44" s="13">
        <v>15</v>
      </c>
      <c r="F44" s="13">
        <v>16</v>
      </c>
      <c r="G44" s="13">
        <v>17</v>
      </c>
      <c r="H44" s="13">
        <v>17</v>
      </c>
      <c r="I44" s="13">
        <v>8</v>
      </c>
      <c r="J44" s="13">
        <v>16</v>
      </c>
      <c r="K44" s="13">
        <v>8</v>
      </c>
      <c r="L44" s="13">
        <v>16</v>
      </c>
      <c r="M44" s="13">
        <v>17</v>
      </c>
      <c r="O44" s="15">
        <f t="shared" si="0"/>
        <v>14.818181818181818</v>
      </c>
    </row>
    <row r="45" spans="1:22" ht="12.75">
      <c r="A45" t="s">
        <v>9</v>
      </c>
      <c r="C45" s="13">
        <v>17</v>
      </c>
      <c r="D45" s="13">
        <v>16</v>
      </c>
      <c r="E45" s="13">
        <v>16</v>
      </c>
      <c r="F45" s="13">
        <v>17</v>
      </c>
      <c r="G45" s="13">
        <v>16</v>
      </c>
      <c r="H45" s="13">
        <v>16</v>
      </c>
      <c r="I45" s="13">
        <v>14</v>
      </c>
      <c r="J45" s="13">
        <v>13</v>
      </c>
      <c r="K45" s="13">
        <v>17</v>
      </c>
      <c r="L45" s="13">
        <v>9</v>
      </c>
      <c r="M45" s="13">
        <v>17</v>
      </c>
      <c r="O45" s="15">
        <f t="shared" si="0"/>
        <v>15.272727272727273</v>
      </c>
      <c r="Q45" s="1" t="s">
        <v>125</v>
      </c>
      <c r="V45" s="15">
        <f>(SUM(O40:O45))/6</f>
        <v>15.257575757575756</v>
      </c>
    </row>
    <row r="46" spans="1:22" ht="12.75">
      <c r="A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58</v>
      </c>
      <c r="O46" s="4"/>
      <c r="Q46" t="s">
        <v>145</v>
      </c>
      <c r="V46">
        <f>(V45/17)*100</f>
        <v>89.75044563279857</v>
      </c>
    </row>
    <row r="47" spans="1:15" ht="12.75">
      <c r="A47" s="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O47" s="4"/>
    </row>
    <row r="48" spans="1:15" ht="12.75">
      <c r="A48" s="2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58</v>
      </c>
      <c r="O48" s="4"/>
    </row>
    <row r="49" spans="1:15" ht="12.75">
      <c r="A49" t="s">
        <v>34</v>
      </c>
      <c r="C49" s="8" t="s">
        <v>62</v>
      </c>
      <c r="D49" s="8" t="s">
        <v>59</v>
      </c>
      <c r="E49" s="8" t="s">
        <v>59</v>
      </c>
      <c r="F49" s="8" t="s">
        <v>62</v>
      </c>
      <c r="G49" s="8" t="s">
        <v>62</v>
      </c>
      <c r="H49" s="8" t="s">
        <v>62</v>
      </c>
      <c r="I49" s="8" t="s">
        <v>62</v>
      </c>
      <c r="J49" s="8" t="s">
        <v>62</v>
      </c>
      <c r="K49" s="8" t="s">
        <v>59</v>
      </c>
      <c r="L49" s="8" t="s">
        <v>62</v>
      </c>
      <c r="M49" s="8" t="s">
        <v>62</v>
      </c>
      <c r="O49" s="9"/>
    </row>
    <row r="50" spans="1:15" ht="12.75">
      <c r="A50" t="s">
        <v>35</v>
      </c>
      <c r="C50" s="8">
        <v>0</v>
      </c>
      <c r="D50" s="8">
        <v>0</v>
      </c>
      <c r="E50" s="8">
        <v>0</v>
      </c>
      <c r="F50" s="8">
        <v>35</v>
      </c>
      <c r="G50" s="8">
        <v>35</v>
      </c>
      <c r="H50" s="8">
        <v>0</v>
      </c>
      <c r="I50" s="8">
        <v>0</v>
      </c>
      <c r="J50" s="8">
        <v>55</v>
      </c>
      <c r="K50" s="8">
        <v>0</v>
      </c>
      <c r="L50" s="8">
        <v>75</v>
      </c>
      <c r="M50" s="8">
        <v>65</v>
      </c>
      <c r="O50" s="15">
        <f>AVERAGE(C50:M50)</f>
        <v>24.09090909090909</v>
      </c>
    </row>
    <row r="51" spans="1:15" ht="12.75">
      <c r="A51" t="s">
        <v>36</v>
      </c>
      <c r="C51" s="8">
        <v>60</v>
      </c>
      <c r="D51" s="8">
        <v>0</v>
      </c>
      <c r="E51" s="8">
        <v>0</v>
      </c>
      <c r="F51" s="8">
        <v>30</v>
      </c>
      <c r="G51" s="8">
        <v>0</v>
      </c>
      <c r="H51" s="8">
        <v>70</v>
      </c>
      <c r="I51" s="8">
        <v>30</v>
      </c>
      <c r="J51" s="8">
        <v>0</v>
      </c>
      <c r="K51" s="8">
        <v>0</v>
      </c>
      <c r="L51" s="8">
        <v>0</v>
      </c>
      <c r="M51" s="8">
        <v>0</v>
      </c>
      <c r="O51" s="15">
        <f>AVERAGE(C51:M51)</f>
        <v>17.272727272727273</v>
      </c>
    </row>
    <row r="52" spans="1:15" ht="12.75">
      <c r="A52" s="2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2.75">
      <c r="A53" s="5" t="s">
        <v>34</v>
      </c>
      <c r="C53" s="8" t="s">
        <v>62</v>
      </c>
      <c r="D53" s="8" t="s">
        <v>62</v>
      </c>
      <c r="E53" s="8" t="s">
        <v>62</v>
      </c>
      <c r="F53" s="8" t="s">
        <v>62</v>
      </c>
      <c r="G53" s="8" t="s">
        <v>62</v>
      </c>
      <c r="H53" s="8" t="s">
        <v>62</v>
      </c>
      <c r="I53" s="8" t="s">
        <v>62</v>
      </c>
      <c r="J53" s="8" t="s">
        <v>62</v>
      </c>
      <c r="K53" s="8" t="s">
        <v>62</v>
      </c>
      <c r="L53" s="8" t="s">
        <v>62</v>
      </c>
      <c r="M53" s="8" t="s">
        <v>62</v>
      </c>
      <c r="O53" s="9"/>
    </row>
    <row r="54" spans="1:15" ht="12.75">
      <c r="A54" t="s">
        <v>38</v>
      </c>
      <c r="C54" s="8">
        <v>30</v>
      </c>
      <c r="D54" s="8">
        <v>65</v>
      </c>
      <c r="E54" s="8">
        <v>60</v>
      </c>
      <c r="F54" s="8">
        <v>25</v>
      </c>
      <c r="G54" s="8">
        <v>60</v>
      </c>
      <c r="H54" s="8">
        <v>35</v>
      </c>
      <c r="I54" s="8">
        <v>45</v>
      </c>
      <c r="J54" s="8">
        <v>45</v>
      </c>
      <c r="K54" s="8">
        <v>85</v>
      </c>
      <c r="L54" s="8">
        <v>60</v>
      </c>
      <c r="M54" s="8">
        <v>70</v>
      </c>
      <c r="O54" s="15">
        <f aca="true" t="shared" si="2" ref="O54:O59">AVERAGE(C54:M54)</f>
        <v>52.72727272727273</v>
      </c>
    </row>
    <row r="55" spans="1:15" ht="12.75">
      <c r="A55" t="s">
        <v>39</v>
      </c>
      <c r="C55" s="8">
        <v>10</v>
      </c>
      <c r="D55" s="8">
        <v>20</v>
      </c>
      <c r="E55" s="8">
        <v>15</v>
      </c>
      <c r="F55" s="8">
        <v>50</v>
      </c>
      <c r="G55" s="8">
        <v>35</v>
      </c>
      <c r="H55" s="8">
        <v>5</v>
      </c>
      <c r="I55" s="8">
        <v>10</v>
      </c>
      <c r="J55" s="8">
        <v>15</v>
      </c>
      <c r="K55" s="8">
        <v>5</v>
      </c>
      <c r="L55" s="8">
        <v>35</v>
      </c>
      <c r="M55" s="8">
        <v>0</v>
      </c>
      <c r="O55" s="15">
        <f t="shared" si="2"/>
        <v>18.181818181818183</v>
      </c>
    </row>
    <row r="56" spans="1:15" ht="12.75">
      <c r="A56" s="3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O56" s="4"/>
    </row>
    <row r="57" spans="1:15" ht="12.75">
      <c r="A57" t="s">
        <v>41</v>
      </c>
      <c r="C57" s="8">
        <v>15</v>
      </c>
      <c r="D57" s="8">
        <v>15</v>
      </c>
      <c r="E57" s="8">
        <v>20</v>
      </c>
      <c r="F57" s="8">
        <v>5</v>
      </c>
      <c r="G57" s="8">
        <v>5</v>
      </c>
      <c r="H57" s="8">
        <v>5</v>
      </c>
      <c r="I57" s="8">
        <v>10</v>
      </c>
      <c r="J57" s="8">
        <v>5</v>
      </c>
      <c r="K57" s="8">
        <v>5</v>
      </c>
      <c r="L57" s="8">
        <v>10</v>
      </c>
      <c r="M57" s="8">
        <v>5</v>
      </c>
      <c r="O57" s="15">
        <f t="shared" si="2"/>
        <v>9.090909090909092</v>
      </c>
    </row>
    <row r="58" spans="1:15" ht="12.75">
      <c r="A58" t="s">
        <v>39</v>
      </c>
      <c r="C58" s="8">
        <v>25</v>
      </c>
      <c r="D58" s="8">
        <v>35</v>
      </c>
      <c r="E58" s="8">
        <v>55</v>
      </c>
      <c r="F58" s="8">
        <v>65</v>
      </c>
      <c r="G58" s="8">
        <v>20</v>
      </c>
      <c r="H58" s="8">
        <v>20</v>
      </c>
      <c r="I58" s="8">
        <v>75</v>
      </c>
      <c r="J58" s="8">
        <v>80</v>
      </c>
      <c r="K58" s="8">
        <v>35</v>
      </c>
      <c r="L58" s="8">
        <v>70</v>
      </c>
      <c r="M58" s="8">
        <v>15</v>
      </c>
      <c r="O58" s="15">
        <f t="shared" si="2"/>
        <v>45</v>
      </c>
    </row>
    <row r="59" spans="1:15" ht="12.75">
      <c r="A59" t="s">
        <v>42</v>
      </c>
      <c r="C59" s="8">
        <v>60</v>
      </c>
      <c r="D59" s="8">
        <v>50</v>
      </c>
      <c r="E59" s="8">
        <v>25</v>
      </c>
      <c r="F59" s="8">
        <v>30</v>
      </c>
      <c r="G59" s="8">
        <v>75</v>
      </c>
      <c r="H59" s="8">
        <v>75</v>
      </c>
      <c r="I59" s="8">
        <v>15</v>
      </c>
      <c r="J59" s="8">
        <v>15</v>
      </c>
      <c r="K59" s="8">
        <v>60</v>
      </c>
      <c r="L59" s="8">
        <v>20</v>
      </c>
      <c r="M59" s="8">
        <v>80</v>
      </c>
      <c r="O59" s="15">
        <f t="shared" si="2"/>
        <v>45.90909090909091</v>
      </c>
    </row>
    <row r="60" spans="1:15" ht="12.75">
      <c r="A60" s="2" t="s">
        <v>43</v>
      </c>
      <c r="C60" s="4"/>
      <c r="D60" s="4"/>
      <c r="E60" s="4"/>
      <c r="F60" s="4"/>
      <c r="G60" s="4"/>
      <c r="H60" s="4"/>
      <c r="I60" s="4"/>
      <c r="J60" s="4"/>
      <c r="K60" s="4" t="s">
        <v>58</v>
      </c>
      <c r="L60" s="4"/>
      <c r="M60" s="7"/>
      <c r="O60" s="4"/>
    </row>
    <row r="61" spans="1:15" ht="12.75">
      <c r="A61" t="s">
        <v>44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/>
    </row>
    <row r="62" spans="1:15" ht="12.75">
      <c r="A62" t="s">
        <v>45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9"/>
    </row>
    <row r="63" spans="1:15" ht="12.75">
      <c r="A63" t="s">
        <v>46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/>
    </row>
    <row r="64" spans="1:15" ht="12.75">
      <c r="A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9"/>
    </row>
    <row r="65" spans="1:15" ht="12.75">
      <c r="A65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/>
    </row>
    <row r="66" spans="1:15" ht="12.75">
      <c r="A66" t="s">
        <v>49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9"/>
    </row>
    <row r="67" spans="1:15" ht="12.75">
      <c r="A67" t="s">
        <v>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/>
    </row>
    <row r="68" spans="1:15" ht="12.75">
      <c r="A68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9"/>
    </row>
    <row r="69" spans="1:15" ht="12.75">
      <c r="A69" t="s">
        <v>52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/>
    </row>
    <row r="70" spans="1:15" ht="12.75">
      <c r="A70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9"/>
    </row>
    <row r="71" spans="1:15" ht="12.75">
      <c r="A71" t="s">
        <v>54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/>
    </row>
    <row r="72" spans="1:15" ht="12.75">
      <c r="A72" s="1" t="s">
        <v>61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O72" s="4"/>
    </row>
    <row r="73" spans="1:15" ht="12.75">
      <c r="A73" s="2" t="s">
        <v>33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7" t="s">
        <v>58</v>
      </c>
      <c r="O73" s="4"/>
    </row>
    <row r="74" spans="1:15" ht="12.75">
      <c r="A74" t="s">
        <v>34</v>
      </c>
      <c r="C74" s="8" t="s">
        <v>62</v>
      </c>
      <c r="D74" s="8" t="s">
        <v>62</v>
      </c>
      <c r="E74" s="8" t="s">
        <v>62</v>
      </c>
      <c r="F74" s="8" t="s">
        <v>62</v>
      </c>
      <c r="G74" s="8" t="s">
        <v>62</v>
      </c>
      <c r="H74" s="8" t="s">
        <v>62</v>
      </c>
      <c r="I74" s="8" t="s">
        <v>62</v>
      </c>
      <c r="J74" s="8" t="s">
        <v>62</v>
      </c>
      <c r="K74" s="8" t="s">
        <v>62</v>
      </c>
      <c r="L74" s="8" t="s">
        <v>62</v>
      </c>
      <c r="M74" s="8" t="s">
        <v>62</v>
      </c>
      <c r="O74" s="9"/>
    </row>
    <row r="75" spans="1:15" ht="12.75">
      <c r="A75" t="s">
        <v>35</v>
      </c>
      <c r="C75" s="8">
        <v>70</v>
      </c>
      <c r="D75" s="8">
        <v>35</v>
      </c>
      <c r="E75" s="8">
        <v>25</v>
      </c>
      <c r="F75" s="8">
        <v>65</v>
      </c>
      <c r="G75" s="8">
        <v>40</v>
      </c>
      <c r="H75" s="8">
        <v>25</v>
      </c>
      <c r="I75" s="8">
        <v>0</v>
      </c>
      <c r="J75" s="8">
        <v>0</v>
      </c>
      <c r="K75" s="8">
        <v>100</v>
      </c>
      <c r="L75" s="8">
        <v>0</v>
      </c>
      <c r="M75" s="8">
        <v>60</v>
      </c>
      <c r="O75" s="15">
        <f>AVERAGE(C75:M75)</f>
        <v>38.18181818181818</v>
      </c>
    </row>
    <row r="76" spans="1:15" ht="12.75">
      <c r="A76" t="s">
        <v>36</v>
      </c>
      <c r="C76" s="8">
        <v>30</v>
      </c>
      <c r="D76" s="8">
        <v>60</v>
      </c>
      <c r="E76" s="8">
        <v>80</v>
      </c>
      <c r="F76" s="8">
        <v>10</v>
      </c>
      <c r="G76" s="8">
        <v>10</v>
      </c>
      <c r="H76" s="8">
        <v>20</v>
      </c>
      <c r="I76" s="8">
        <v>65</v>
      </c>
      <c r="J76" s="8">
        <v>40</v>
      </c>
      <c r="K76" s="8">
        <v>0</v>
      </c>
      <c r="L76" s="8">
        <v>15</v>
      </c>
      <c r="M76" s="8">
        <v>60</v>
      </c>
      <c r="O76" s="15">
        <f>AVERAGE(C76:M76)</f>
        <v>35.45454545454545</v>
      </c>
    </row>
    <row r="77" spans="1:15" ht="12.75">
      <c r="A77" s="2" t="s">
        <v>37</v>
      </c>
      <c r="C77" s="4" t="s">
        <v>58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2.75">
      <c r="A78" s="2" t="s">
        <v>63</v>
      </c>
      <c r="C78" s="13" t="s">
        <v>62</v>
      </c>
      <c r="D78" s="13" t="s">
        <v>62</v>
      </c>
      <c r="E78" s="13" t="s">
        <v>62</v>
      </c>
      <c r="F78" s="13" t="s">
        <v>62</v>
      </c>
      <c r="G78" s="13" t="s">
        <v>62</v>
      </c>
      <c r="H78" s="13" t="s">
        <v>62</v>
      </c>
      <c r="I78" s="13" t="s">
        <v>62</v>
      </c>
      <c r="J78" s="13" t="s">
        <v>62</v>
      </c>
      <c r="K78" s="13" t="s">
        <v>62</v>
      </c>
      <c r="L78" s="13" t="s">
        <v>62</v>
      </c>
      <c r="M78" s="13" t="s">
        <v>62</v>
      </c>
      <c r="O78" s="9"/>
    </row>
    <row r="79" spans="1:15" ht="12.75">
      <c r="A79" t="s">
        <v>38</v>
      </c>
      <c r="C79" s="8">
        <v>15</v>
      </c>
      <c r="D79" s="8">
        <v>25</v>
      </c>
      <c r="E79" s="8">
        <v>35</v>
      </c>
      <c r="F79" s="8">
        <v>35</v>
      </c>
      <c r="G79" s="8">
        <v>25</v>
      </c>
      <c r="H79" s="8">
        <v>40</v>
      </c>
      <c r="I79" s="8">
        <v>85</v>
      </c>
      <c r="J79" s="8">
        <v>60</v>
      </c>
      <c r="K79" s="8">
        <v>10</v>
      </c>
      <c r="L79" s="8">
        <v>60</v>
      </c>
      <c r="M79" s="8">
        <v>25</v>
      </c>
      <c r="O79" s="15">
        <f>AVERAGE(C79:M79)</f>
        <v>37.72727272727273</v>
      </c>
    </row>
    <row r="80" spans="1:15" ht="12.75">
      <c r="A80" t="s">
        <v>39</v>
      </c>
      <c r="C80" s="8">
        <v>5</v>
      </c>
      <c r="D80" s="8">
        <v>10</v>
      </c>
      <c r="E80" s="8">
        <v>5</v>
      </c>
      <c r="F80" s="8">
        <v>5</v>
      </c>
      <c r="G80" s="8">
        <v>20</v>
      </c>
      <c r="H80" s="8">
        <v>5</v>
      </c>
      <c r="I80" s="8">
        <v>5</v>
      </c>
      <c r="J80" s="8">
        <v>20</v>
      </c>
      <c r="K80" s="8">
        <v>5</v>
      </c>
      <c r="L80" s="8">
        <v>10</v>
      </c>
      <c r="M80" s="8">
        <v>5</v>
      </c>
      <c r="O80" s="15">
        <f>AVERAGE(C80:M80)</f>
        <v>8.636363636363637</v>
      </c>
    </row>
    <row r="81" spans="1:15" ht="12.75">
      <c r="A81" s="2" t="s">
        <v>40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O81" s="4"/>
    </row>
    <row r="82" spans="1:15" ht="12.75">
      <c r="A82" t="s">
        <v>41</v>
      </c>
      <c r="C82" s="8">
        <v>5</v>
      </c>
      <c r="D82" s="8">
        <v>0</v>
      </c>
      <c r="E82" s="8">
        <v>20</v>
      </c>
      <c r="F82" s="8">
        <v>15</v>
      </c>
      <c r="G82" s="8">
        <v>10</v>
      </c>
      <c r="H82" s="8">
        <v>15</v>
      </c>
      <c r="I82" s="8">
        <v>5</v>
      </c>
      <c r="J82" s="8">
        <v>5</v>
      </c>
      <c r="K82" s="8">
        <v>5</v>
      </c>
      <c r="L82" s="8">
        <v>20</v>
      </c>
      <c r="M82" s="8">
        <v>5</v>
      </c>
      <c r="O82" s="15">
        <f>AVERAGE(C82:M82)</f>
        <v>9.545454545454545</v>
      </c>
    </row>
    <row r="83" spans="1:15" ht="12.75">
      <c r="A83" t="s">
        <v>39</v>
      </c>
      <c r="C83" s="8">
        <v>10</v>
      </c>
      <c r="D83" s="8">
        <v>15</v>
      </c>
      <c r="E83" s="8">
        <v>10</v>
      </c>
      <c r="F83" s="8">
        <v>20</v>
      </c>
      <c r="G83" s="8">
        <v>30</v>
      </c>
      <c r="H83" s="8">
        <v>25</v>
      </c>
      <c r="I83" s="8">
        <v>35</v>
      </c>
      <c r="J83" s="8">
        <v>65</v>
      </c>
      <c r="K83" s="8">
        <v>35</v>
      </c>
      <c r="L83" s="8">
        <v>40</v>
      </c>
      <c r="M83" s="8">
        <v>15</v>
      </c>
      <c r="O83" s="15">
        <f>AVERAGE(C83:M83)</f>
        <v>27.272727272727273</v>
      </c>
    </row>
    <row r="84" spans="1:15" ht="12.75">
      <c r="A84" t="s">
        <v>42</v>
      </c>
      <c r="C84" s="8">
        <v>80</v>
      </c>
      <c r="D84" s="8">
        <v>85</v>
      </c>
      <c r="E84" s="8">
        <v>70</v>
      </c>
      <c r="F84" s="8">
        <v>65</v>
      </c>
      <c r="G84" s="8">
        <v>60</v>
      </c>
      <c r="H84" s="8">
        <v>60</v>
      </c>
      <c r="I84" s="8">
        <v>60</v>
      </c>
      <c r="J84" s="8">
        <v>30</v>
      </c>
      <c r="K84" s="8">
        <v>60</v>
      </c>
      <c r="L84" s="8">
        <v>40</v>
      </c>
      <c r="M84" s="8">
        <v>80</v>
      </c>
      <c r="O84" s="15">
        <f>AVERAGE(C84:M84)</f>
        <v>62.72727272727273</v>
      </c>
    </row>
    <row r="85" spans="1:15" ht="12.75">
      <c r="A85" s="2" t="s">
        <v>43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 t="s">
        <v>58</v>
      </c>
      <c r="O85" s="4"/>
    </row>
    <row r="86" spans="1:15" ht="12.75">
      <c r="A8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/>
    </row>
    <row r="87" spans="1:15" ht="12.75">
      <c r="A87" t="s">
        <v>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9"/>
    </row>
    <row r="88" spans="1:15" ht="12.75">
      <c r="A88" t="s">
        <v>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9"/>
    </row>
    <row r="89" spans="1:15" ht="12.75">
      <c r="A89" t="s">
        <v>47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/>
    </row>
    <row r="90" spans="1:15" ht="12.75">
      <c r="A90" t="s">
        <v>48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9"/>
    </row>
    <row r="91" spans="1:15" ht="12.75">
      <c r="A91" t="s">
        <v>49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/>
    </row>
    <row r="92" spans="1:15" ht="12.75">
      <c r="A92" t="s">
        <v>50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9"/>
    </row>
    <row r="93" spans="1:15" ht="12.75">
      <c r="A93" t="s">
        <v>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/>
    </row>
    <row r="94" spans="1:15" ht="12.75">
      <c r="A94" t="s">
        <v>52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9"/>
    </row>
    <row r="95" spans="1:15" ht="12.75">
      <c r="A95" t="s">
        <v>53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/>
    </row>
    <row r="96" spans="1:15" ht="13.5" thickBot="1">
      <c r="A96" s="6" t="s">
        <v>54</v>
      </c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9"/>
    </row>
    <row r="98" spans="3:12" ht="12.75">
      <c r="C98" s="20" t="s">
        <v>76</v>
      </c>
      <c r="D98" s="20" t="s">
        <v>77</v>
      </c>
      <c r="E98" s="20" t="s">
        <v>78</v>
      </c>
      <c r="F98" s="20" t="s">
        <v>79</v>
      </c>
      <c r="G98" s="20" t="s">
        <v>80</v>
      </c>
      <c r="H98" s="20" t="s">
        <v>81</v>
      </c>
      <c r="I98" s="20" t="s">
        <v>82</v>
      </c>
      <c r="J98" s="20" t="s">
        <v>83</v>
      </c>
      <c r="K98" s="20" t="s">
        <v>84</v>
      </c>
      <c r="L98" s="20" t="s">
        <v>85</v>
      </c>
    </row>
    <row r="99" spans="1:15" ht="12.75">
      <c r="A99" s="1" t="s">
        <v>87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O99" s="4"/>
    </row>
    <row r="100" spans="1:15" ht="12.75">
      <c r="A100" s="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O100" s="4"/>
    </row>
    <row r="101" spans="1:15" ht="12.75">
      <c r="A101" t="s">
        <v>88</v>
      </c>
      <c r="B101">
        <v>0</v>
      </c>
      <c r="C101" s="22">
        <v>12</v>
      </c>
      <c r="D101" s="22">
        <v>10</v>
      </c>
      <c r="E101" s="22">
        <v>16</v>
      </c>
      <c r="F101" s="22">
        <v>15</v>
      </c>
      <c r="G101" s="22">
        <v>12</v>
      </c>
      <c r="H101" s="22">
        <v>12</v>
      </c>
      <c r="I101" s="22">
        <v>10</v>
      </c>
      <c r="J101" s="22">
        <v>12</v>
      </c>
      <c r="K101" s="22">
        <v>10</v>
      </c>
      <c r="L101" s="22">
        <v>20</v>
      </c>
      <c r="O101" s="15">
        <f aca="true" t="shared" si="3" ref="O101:O115">AVERAGE(C101:M101)</f>
        <v>12.9</v>
      </c>
    </row>
    <row r="102" spans="2:15" ht="12.75">
      <c r="B102">
        <v>1</v>
      </c>
      <c r="C102" s="22">
        <v>9</v>
      </c>
      <c r="D102" s="22">
        <v>10</v>
      </c>
      <c r="E102" s="22">
        <v>18</v>
      </c>
      <c r="F102" s="22">
        <v>11</v>
      </c>
      <c r="G102" s="22">
        <v>11</v>
      </c>
      <c r="H102" s="22">
        <v>10</v>
      </c>
      <c r="I102" s="22">
        <v>8</v>
      </c>
      <c r="J102" s="22">
        <v>20</v>
      </c>
      <c r="K102" s="22">
        <v>6</v>
      </c>
      <c r="L102" s="22">
        <v>22</v>
      </c>
      <c r="O102" s="15">
        <f t="shared" si="3"/>
        <v>12.5</v>
      </c>
    </row>
    <row r="103" spans="2:15" ht="12.75">
      <c r="B103">
        <v>2</v>
      </c>
      <c r="C103" s="22">
        <v>11</v>
      </c>
      <c r="D103" s="22">
        <v>9</v>
      </c>
      <c r="E103" s="22">
        <v>20</v>
      </c>
      <c r="F103" s="22">
        <v>18</v>
      </c>
      <c r="G103" s="22">
        <v>9</v>
      </c>
      <c r="H103" s="22">
        <v>16</v>
      </c>
      <c r="I103" s="22">
        <v>6</v>
      </c>
      <c r="J103" s="22">
        <v>12</v>
      </c>
      <c r="K103" s="22">
        <v>8</v>
      </c>
      <c r="L103" s="22">
        <v>33</v>
      </c>
      <c r="O103" s="15">
        <f t="shared" si="3"/>
        <v>14.2</v>
      </c>
    </row>
    <row r="104" spans="2:15" ht="12.75">
      <c r="B104">
        <v>3</v>
      </c>
      <c r="C104" s="22">
        <v>16</v>
      </c>
      <c r="D104" s="22">
        <v>6</v>
      </c>
      <c r="E104" s="22">
        <v>19</v>
      </c>
      <c r="F104" s="22">
        <v>25</v>
      </c>
      <c r="G104" s="22">
        <v>6</v>
      </c>
      <c r="H104" s="22">
        <v>18</v>
      </c>
      <c r="I104" s="22">
        <v>10</v>
      </c>
      <c r="J104" s="22">
        <v>10</v>
      </c>
      <c r="K104" s="22">
        <v>8</v>
      </c>
      <c r="L104" s="22">
        <v>35</v>
      </c>
      <c r="O104" s="15">
        <f t="shared" si="3"/>
        <v>15.3</v>
      </c>
    </row>
    <row r="105" spans="2:15" ht="12.75">
      <c r="B105">
        <v>4</v>
      </c>
      <c r="C105" s="22">
        <v>14</v>
      </c>
      <c r="D105" s="22">
        <v>14</v>
      </c>
      <c r="E105" s="22">
        <v>18</v>
      </c>
      <c r="F105" s="22">
        <v>27</v>
      </c>
      <c r="G105" s="22">
        <v>10</v>
      </c>
      <c r="H105" s="22">
        <v>20</v>
      </c>
      <c r="I105" s="22">
        <v>6</v>
      </c>
      <c r="J105" s="22">
        <v>8</v>
      </c>
      <c r="K105" s="22">
        <v>10</v>
      </c>
      <c r="L105" s="22">
        <v>30</v>
      </c>
      <c r="O105" s="15">
        <f t="shared" si="3"/>
        <v>15.7</v>
      </c>
    </row>
    <row r="106" spans="2:15" ht="12.75">
      <c r="B106">
        <v>5</v>
      </c>
      <c r="C106" s="22">
        <v>10</v>
      </c>
      <c r="D106" s="22">
        <v>12</v>
      </c>
      <c r="E106" s="22">
        <v>23</v>
      </c>
      <c r="F106" s="22">
        <v>19</v>
      </c>
      <c r="G106" s="22">
        <v>10</v>
      </c>
      <c r="H106" s="22">
        <v>20</v>
      </c>
      <c r="I106" s="22">
        <v>8</v>
      </c>
      <c r="J106" s="22">
        <v>12</v>
      </c>
      <c r="K106" s="22">
        <v>10</v>
      </c>
      <c r="L106" s="22">
        <v>33</v>
      </c>
      <c r="O106" s="15">
        <f t="shared" si="3"/>
        <v>15.7</v>
      </c>
    </row>
    <row r="107" spans="2:15" ht="12.75">
      <c r="B107">
        <v>6</v>
      </c>
      <c r="C107" s="22">
        <v>12</v>
      </c>
      <c r="D107" s="22">
        <v>10</v>
      </c>
      <c r="E107" s="22">
        <v>20</v>
      </c>
      <c r="F107" s="22">
        <v>12</v>
      </c>
      <c r="G107" s="22">
        <v>10</v>
      </c>
      <c r="H107" s="22">
        <v>23</v>
      </c>
      <c r="I107" s="22">
        <v>10</v>
      </c>
      <c r="J107" s="22">
        <v>10</v>
      </c>
      <c r="K107" s="22">
        <v>8</v>
      </c>
      <c r="L107" s="22">
        <v>33</v>
      </c>
      <c r="O107" s="15">
        <f t="shared" si="3"/>
        <v>14.8</v>
      </c>
    </row>
    <row r="108" spans="2:15" ht="12.75">
      <c r="B108">
        <v>7</v>
      </c>
      <c r="C108" s="22">
        <v>11</v>
      </c>
      <c r="D108" s="22">
        <v>13</v>
      </c>
      <c r="E108" s="22">
        <v>15</v>
      </c>
      <c r="F108" s="22">
        <v>6</v>
      </c>
      <c r="G108" s="22">
        <v>10</v>
      </c>
      <c r="H108" s="22">
        <v>20</v>
      </c>
      <c r="I108" s="22">
        <v>12</v>
      </c>
      <c r="J108" s="22">
        <v>10</v>
      </c>
      <c r="K108" s="22">
        <v>9</v>
      </c>
      <c r="L108" s="22">
        <v>33</v>
      </c>
      <c r="O108" s="15">
        <f t="shared" si="3"/>
        <v>13.9</v>
      </c>
    </row>
    <row r="109" spans="2:15" ht="12.75">
      <c r="B109">
        <v>8</v>
      </c>
      <c r="C109" s="22">
        <v>8</v>
      </c>
      <c r="D109" s="22">
        <v>10</v>
      </c>
      <c r="E109" s="22">
        <v>11</v>
      </c>
      <c r="F109" s="22">
        <v>14</v>
      </c>
      <c r="G109" s="22">
        <v>12</v>
      </c>
      <c r="H109" s="22">
        <v>12</v>
      </c>
      <c r="I109" s="22">
        <v>12</v>
      </c>
      <c r="J109" s="22">
        <v>10</v>
      </c>
      <c r="K109" s="22">
        <v>12</v>
      </c>
      <c r="L109" s="22">
        <v>32</v>
      </c>
      <c r="O109" s="15">
        <f t="shared" si="3"/>
        <v>13.3</v>
      </c>
    </row>
    <row r="110" spans="2:28" ht="12.75">
      <c r="B110">
        <v>9</v>
      </c>
      <c r="C110" s="22">
        <v>10</v>
      </c>
      <c r="D110" s="22">
        <v>8</v>
      </c>
      <c r="E110" s="22">
        <v>10</v>
      </c>
      <c r="F110" s="22">
        <v>15</v>
      </c>
      <c r="G110" s="22">
        <v>12</v>
      </c>
      <c r="H110" s="22">
        <v>6</v>
      </c>
      <c r="I110" s="22">
        <v>12</v>
      </c>
      <c r="J110" s="22">
        <v>8</v>
      </c>
      <c r="K110" s="22">
        <v>10</v>
      </c>
      <c r="L110" s="22">
        <v>32</v>
      </c>
      <c r="O110" s="15">
        <f t="shared" si="3"/>
        <v>12.3</v>
      </c>
      <c r="T110" s="1" t="s">
        <v>120</v>
      </c>
      <c r="AA110" s="56">
        <f>AVERAGE(O101:O110)</f>
        <v>14.060000000000002</v>
      </c>
      <c r="AB110" t="s">
        <v>174</v>
      </c>
    </row>
    <row r="111" spans="2:28" ht="12.75">
      <c r="B111">
        <v>10</v>
      </c>
      <c r="C111" s="22">
        <v>12</v>
      </c>
      <c r="D111" s="22">
        <v>12</v>
      </c>
      <c r="E111" s="22">
        <v>10</v>
      </c>
      <c r="F111" s="22">
        <v>13</v>
      </c>
      <c r="G111" s="22">
        <v>10</v>
      </c>
      <c r="H111" s="22">
        <v>12</v>
      </c>
      <c r="I111" s="22">
        <v>10</v>
      </c>
      <c r="J111" s="22">
        <v>10</v>
      </c>
      <c r="K111" s="22">
        <v>10</v>
      </c>
      <c r="L111" s="22">
        <v>30</v>
      </c>
      <c r="O111" s="15">
        <f t="shared" si="3"/>
        <v>12.9</v>
      </c>
      <c r="T111" s="1" t="s">
        <v>175</v>
      </c>
      <c r="AA111" s="57">
        <f>MIN(C101:L115)</f>
        <v>6</v>
      </c>
      <c r="AB111" s="58">
        <f>MAX(C101:L115)</f>
        <v>35</v>
      </c>
    </row>
    <row r="112" spans="2:28" ht="12.75">
      <c r="B112">
        <v>11</v>
      </c>
      <c r="C112" s="22">
        <v>18</v>
      </c>
      <c r="D112" s="22">
        <v>12</v>
      </c>
      <c r="E112" s="22">
        <v>16</v>
      </c>
      <c r="F112" s="22">
        <v>13</v>
      </c>
      <c r="G112" s="22">
        <v>12</v>
      </c>
      <c r="H112" s="22">
        <v>10</v>
      </c>
      <c r="I112" s="22">
        <v>12</v>
      </c>
      <c r="J112" s="22">
        <v>8</v>
      </c>
      <c r="K112" s="22">
        <v>10</v>
      </c>
      <c r="L112" s="22">
        <v>27</v>
      </c>
      <c r="O112" s="15">
        <f t="shared" si="3"/>
        <v>13.8</v>
      </c>
      <c r="T112" s="1" t="s">
        <v>173</v>
      </c>
      <c r="AA112" s="15">
        <f>STDEV(C101:L115)</f>
        <v>6.634261286593402</v>
      </c>
      <c r="AB112" t="s">
        <v>174</v>
      </c>
    </row>
    <row r="113" spans="2:15" ht="12.75">
      <c r="B113">
        <v>12</v>
      </c>
      <c r="C113" s="22">
        <v>24</v>
      </c>
      <c r="D113" s="22">
        <v>14</v>
      </c>
      <c r="E113" s="22">
        <v>14</v>
      </c>
      <c r="F113" s="22">
        <v>20</v>
      </c>
      <c r="G113" s="22">
        <v>13</v>
      </c>
      <c r="H113" s="22">
        <v>6</v>
      </c>
      <c r="I113" s="22">
        <v>8</v>
      </c>
      <c r="J113" s="22">
        <v>10</v>
      </c>
      <c r="K113" s="22">
        <v>14</v>
      </c>
      <c r="L113" s="22">
        <v>20</v>
      </c>
      <c r="O113" s="15">
        <f t="shared" si="3"/>
        <v>14.3</v>
      </c>
    </row>
    <row r="114" spans="2:15" ht="12.75">
      <c r="B114">
        <v>13</v>
      </c>
      <c r="C114" s="22">
        <v>21</v>
      </c>
      <c r="D114" s="22">
        <v>10</v>
      </c>
      <c r="E114" s="22">
        <v>12</v>
      </c>
      <c r="F114" s="22">
        <v>26</v>
      </c>
      <c r="G114" s="22">
        <v>10</v>
      </c>
      <c r="H114" s="22">
        <v>10</v>
      </c>
      <c r="I114" s="22">
        <v>10</v>
      </c>
      <c r="J114" s="22">
        <v>11</v>
      </c>
      <c r="K114" s="22">
        <v>10</v>
      </c>
      <c r="L114" s="22">
        <v>12</v>
      </c>
      <c r="O114" s="15">
        <f t="shared" si="3"/>
        <v>13.2</v>
      </c>
    </row>
    <row r="115" spans="2:15" ht="12.75">
      <c r="B115">
        <v>14</v>
      </c>
      <c r="C115" s="22">
        <v>11</v>
      </c>
      <c r="D115" s="22">
        <v>10</v>
      </c>
      <c r="E115" s="22">
        <v>11</v>
      </c>
      <c r="F115" s="22">
        <v>28</v>
      </c>
      <c r="G115" s="22">
        <v>14</v>
      </c>
      <c r="H115" s="22">
        <v>8</v>
      </c>
      <c r="I115" s="22">
        <v>10</v>
      </c>
      <c r="J115" s="22">
        <v>10</v>
      </c>
      <c r="K115" s="22">
        <v>10</v>
      </c>
      <c r="L115" s="22">
        <v>10</v>
      </c>
      <c r="O115" s="15">
        <f t="shared" si="3"/>
        <v>12.2</v>
      </c>
    </row>
    <row r="116" spans="1:15" ht="12.75">
      <c r="A116" s="2" t="s">
        <v>13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</row>
    <row r="117" spans="1:27" ht="12.75">
      <c r="A117" t="s">
        <v>88</v>
      </c>
      <c r="B117">
        <v>0</v>
      </c>
      <c r="C117" s="15">
        <v>3.3</v>
      </c>
      <c r="D117" s="15">
        <v>1.2</v>
      </c>
      <c r="E117" s="15">
        <v>3.8</v>
      </c>
      <c r="F117" s="15">
        <v>2.6</v>
      </c>
      <c r="G117" s="15"/>
      <c r="H117" s="15">
        <v>1.6</v>
      </c>
      <c r="I117" s="15">
        <v>2.7</v>
      </c>
      <c r="J117" s="15">
        <v>3.5</v>
      </c>
      <c r="K117" s="15">
        <v>4.2</v>
      </c>
      <c r="L117" s="15">
        <v>3.3</v>
      </c>
      <c r="O117" s="15">
        <f>AVERAGE(C117:M117)</f>
        <v>2.911111111111111</v>
      </c>
      <c r="T117" s="1" t="s">
        <v>121</v>
      </c>
      <c r="AA117" s="15">
        <f>(AVERAGE(O117:O118))-(O121)</f>
        <v>2.85</v>
      </c>
    </row>
    <row r="118" spans="2:27" ht="12.75">
      <c r="B118">
        <v>7</v>
      </c>
      <c r="C118" s="9">
        <v>2.6</v>
      </c>
      <c r="D118" s="9">
        <v>4.5</v>
      </c>
      <c r="E118" s="9">
        <v>2.6</v>
      </c>
      <c r="F118" s="9">
        <v>2.1</v>
      </c>
      <c r="G118" s="9"/>
      <c r="H118" s="9">
        <v>1.8</v>
      </c>
      <c r="I118" s="9">
        <v>4</v>
      </c>
      <c r="J118" s="9">
        <v>2.1</v>
      </c>
      <c r="K118" s="9">
        <v>3.4</v>
      </c>
      <c r="L118" s="9">
        <v>2</v>
      </c>
      <c r="O118" s="15">
        <f>AVERAGE(C118:M118)</f>
        <v>2.788888888888889</v>
      </c>
      <c r="T118" s="1" t="s">
        <v>122</v>
      </c>
      <c r="AA118" s="15">
        <f>O27</f>
        <v>5.79090909090909</v>
      </c>
    </row>
    <row r="119" spans="3:2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O119" s="15" t="s">
        <v>58</v>
      </c>
      <c r="T119" s="1" t="s">
        <v>131</v>
      </c>
      <c r="AA119" s="9">
        <f>(O5+O8+O11+O14+O17)/5</f>
        <v>5.563636363636364</v>
      </c>
    </row>
    <row r="120" spans="1:15" ht="12.75">
      <c r="A120" s="2" t="s">
        <v>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</row>
    <row r="121" spans="1:15" ht="12.75">
      <c r="A121" t="s">
        <v>88</v>
      </c>
      <c r="B121">
        <v>0</v>
      </c>
      <c r="C121" s="15">
        <v>0</v>
      </c>
      <c r="D121" s="15">
        <v>0</v>
      </c>
      <c r="E121" s="15">
        <v>0</v>
      </c>
      <c r="F121" s="15">
        <v>0</v>
      </c>
      <c r="G121" s="15"/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O121" s="15">
        <v>0</v>
      </c>
    </row>
    <row r="122" spans="2:15" ht="12.75">
      <c r="B122">
        <v>7</v>
      </c>
      <c r="C122" s="9">
        <v>0</v>
      </c>
      <c r="D122" s="9">
        <v>0</v>
      </c>
      <c r="E122" s="9">
        <v>0</v>
      </c>
      <c r="F122" s="9">
        <v>0</v>
      </c>
      <c r="G122" s="9"/>
      <c r="H122" s="9">
        <v>0</v>
      </c>
      <c r="I122" s="9">
        <v>0</v>
      </c>
      <c r="J122" s="9">
        <v>0</v>
      </c>
      <c r="K122" s="9">
        <v>0</v>
      </c>
      <c r="L122" s="9">
        <v>0</v>
      </c>
      <c r="O122" s="15" t="s">
        <v>58</v>
      </c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O123" s="15" t="s">
        <v>58</v>
      </c>
    </row>
    <row r="124" spans="1:15" ht="12.75">
      <c r="A124" s="2" t="s">
        <v>89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</row>
    <row r="125" spans="1:15" ht="12.75">
      <c r="A125" t="s">
        <v>88</v>
      </c>
      <c r="B125">
        <v>0</v>
      </c>
      <c r="C125" s="9" t="s">
        <v>59</v>
      </c>
      <c r="D125" s="9" t="s">
        <v>59</v>
      </c>
      <c r="E125" s="9" t="s">
        <v>59</v>
      </c>
      <c r="F125" s="9" t="s">
        <v>59</v>
      </c>
      <c r="G125" s="9" t="s">
        <v>59</v>
      </c>
      <c r="H125" s="9" t="s">
        <v>59</v>
      </c>
      <c r="I125" s="9" t="s">
        <v>59</v>
      </c>
      <c r="J125" s="9" t="s">
        <v>59</v>
      </c>
      <c r="K125" s="9" t="s">
        <v>59</v>
      </c>
      <c r="L125" s="9" t="s">
        <v>59</v>
      </c>
      <c r="O125" s="9"/>
    </row>
    <row r="126" spans="2:15" ht="12.75">
      <c r="B126">
        <v>1</v>
      </c>
      <c r="C126" s="9" t="s">
        <v>59</v>
      </c>
      <c r="D126" s="9" t="s">
        <v>59</v>
      </c>
      <c r="E126" s="9" t="s">
        <v>59</v>
      </c>
      <c r="F126" s="9" t="s">
        <v>59</v>
      </c>
      <c r="G126" s="9" t="s">
        <v>59</v>
      </c>
      <c r="H126" s="9" t="s">
        <v>59</v>
      </c>
      <c r="I126" s="9" t="s">
        <v>59</v>
      </c>
      <c r="J126" s="9" t="s">
        <v>59</v>
      </c>
      <c r="K126" s="9" t="s">
        <v>59</v>
      </c>
      <c r="L126" s="9" t="s">
        <v>59</v>
      </c>
      <c r="O126" s="9"/>
    </row>
    <row r="127" spans="2:15" ht="12.75">
      <c r="B127">
        <v>2</v>
      </c>
      <c r="C127" s="9" t="s">
        <v>59</v>
      </c>
      <c r="D127" s="9" t="s">
        <v>59</v>
      </c>
      <c r="E127" s="9" t="s">
        <v>59</v>
      </c>
      <c r="F127" s="9" t="s">
        <v>59</v>
      </c>
      <c r="G127" s="9" t="s">
        <v>59</v>
      </c>
      <c r="H127" s="9" t="s">
        <v>59</v>
      </c>
      <c r="I127" s="9" t="s">
        <v>59</v>
      </c>
      <c r="J127" s="9" t="s">
        <v>59</v>
      </c>
      <c r="K127" s="9" t="s">
        <v>59</v>
      </c>
      <c r="L127" s="9" t="s">
        <v>59</v>
      </c>
      <c r="O127" s="9"/>
    </row>
    <row r="128" spans="2:15" ht="12.75">
      <c r="B128">
        <v>3</v>
      </c>
      <c r="C128" s="9" t="s">
        <v>159</v>
      </c>
      <c r="D128" s="9" t="s">
        <v>59</v>
      </c>
      <c r="E128" s="9" t="s">
        <v>59</v>
      </c>
      <c r="F128" s="9" t="s">
        <v>59</v>
      </c>
      <c r="G128" s="9" t="s">
        <v>59</v>
      </c>
      <c r="H128" s="9" t="s">
        <v>59</v>
      </c>
      <c r="I128" s="9" t="s">
        <v>59</v>
      </c>
      <c r="J128" s="9" t="s">
        <v>59</v>
      </c>
      <c r="K128" s="9" t="s">
        <v>59</v>
      </c>
      <c r="L128" s="9" t="s">
        <v>59</v>
      </c>
      <c r="O128" s="9"/>
    </row>
    <row r="129" spans="2:15" ht="12.75">
      <c r="B129">
        <v>4</v>
      </c>
      <c r="C129" s="9" t="s">
        <v>159</v>
      </c>
      <c r="D129" s="9" t="s">
        <v>59</v>
      </c>
      <c r="E129" s="9" t="s">
        <v>59</v>
      </c>
      <c r="F129" s="9" t="s">
        <v>59</v>
      </c>
      <c r="G129" s="9" t="s">
        <v>59</v>
      </c>
      <c r="H129" s="9" t="s">
        <v>59</v>
      </c>
      <c r="I129" s="9" t="s">
        <v>59</v>
      </c>
      <c r="J129" s="9" t="s">
        <v>59</v>
      </c>
      <c r="K129" s="9" t="s">
        <v>59</v>
      </c>
      <c r="L129" s="9" t="s">
        <v>59</v>
      </c>
      <c r="O129" s="9"/>
    </row>
    <row r="130" spans="2:15" ht="12.75">
      <c r="B130">
        <v>5</v>
      </c>
      <c r="C130" s="9" t="s">
        <v>59</v>
      </c>
      <c r="D130" s="9" t="s">
        <v>59</v>
      </c>
      <c r="E130" s="9" t="s">
        <v>59</v>
      </c>
      <c r="F130" s="9" t="s">
        <v>59</v>
      </c>
      <c r="G130" s="9" t="s">
        <v>59</v>
      </c>
      <c r="H130" s="9" t="s">
        <v>59</v>
      </c>
      <c r="I130" s="9" t="s">
        <v>59</v>
      </c>
      <c r="J130" s="9" t="s">
        <v>59</v>
      </c>
      <c r="K130" s="9" t="s">
        <v>59</v>
      </c>
      <c r="L130" s="9" t="s">
        <v>59</v>
      </c>
      <c r="O130" s="9"/>
    </row>
    <row r="131" spans="2:15" ht="12.75">
      <c r="B131">
        <v>6</v>
      </c>
      <c r="C131" s="9" t="s">
        <v>59</v>
      </c>
      <c r="D131" s="9" t="s">
        <v>59</v>
      </c>
      <c r="E131" s="9" t="s">
        <v>59</v>
      </c>
      <c r="F131" s="9" t="s">
        <v>59</v>
      </c>
      <c r="G131" s="9" t="s">
        <v>59</v>
      </c>
      <c r="H131" s="9" t="s">
        <v>59</v>
      </c>
      <c r="I131" s="9" t="s">
        <v>59</v>
      </c>
      <c r="J131" s="9" t="s">
        <v>59</v>
      </c>
      <c r="K131" s="9" t="s">
        <v>59</v>
      </c>
      <c r="L131" s="9" t="s">
        <v>59</v>
      </c>
      <c r="O131" s="9"/>
    </row>
    <row r="132" spans="2:15" ht="12.75">
      <c r="B132">
        <v>7</v>
      </c>
      <c r="C132" s="9" t="s">
        <v>59</v>
      </c>
      <c r="D132" s="9" t="s">
        <v>59</v>
      </c>
      <c r="E132" s="9" t="s">
        <v>59</v>
      </c>
      <c r="F132" s="9" t="s">
        <v>59</v>
      </c>
      <c r="G132" s="9" t="s">
        <v>59</v>
      </c>
      <c r="H132" s="9" t="s">
        <v>59</v>
      </c>
      <c r="I132" s="9" t="s">
        <v>159</v>
      </c>
      <c r="J132" s="9" t="s">
        <v>59</v>
      </c>
      <c r="K132" s="9" t="s">
        <v>59</v>
      </c>
      <c r="L132" s="9" t="s">
        <v>59</v>
      </c>
      <c r="O132" s="9"/>
    </row>
    <row r="133" spans="2:15" ht="12.75">
      <c r="B133">
        <v>8</v>
      </c>
      <c r="C133" s="9" t="s">
        <v>59</v>
      </c>
      <c r="D133" s="9" t="s">
        <v>59</v>
      </c>
      <c r="E133" s="9" t="s">
        <v>159</v>
      </c>
      <c r="F133" s="9" t="s">
        <v>59</v>
      </c>
      <c r="G133" s="9" t="s">
        <v>59</v>
      </c>
      <c r="H133" s="9" t="s">
        <v>59</v>
      </c>
      <c r="I133" s="9" t="s">
        <v>159</v>
      </c>
      <c r="J133" s="9" t="s">
        <v>59</v>
      </c>
      <c r="K133" s="9" t="s">
        <v>159</v>
      </c>
      <c r="L133" s="9" t="s">
        <v>59</v>
      </c>
      <c r="O133" s="9"/>
    </row>
    <row r="134" spans="2:15" ht="12.75">
      <c r="B134">
        <v>9</v>
      </c>
      <c r="C134" s="9" t="s">
        <v>59</v>
      </c>
      <c r="D134" s="9" t="s">
        <v>59</v>
      </c>
      <c r="E134" s="9" t="s">
        <v>59</v>
      </c>
      <c r="F134" s="9" t="s">
        <v>59</v>
      </c>
      <c r="G134" s="9" t="s">
        <v>59</v>
      </c>
      <c r="H134" s="9" t="s">
        <v>59</v>
      </c>
      <c r="I134" s="9" t="s">
        <v>59</v>
      </c>
      <c r="J134" s="9" t="s">
        <v>59</v>
      </c>
      <c r="K134" s="9" t="s">
        <v>59</v>
      </c>
      <c r="L134" s="9" t="s">
        <v>59</v>
      </c>
      <c r="O134" s="9"/>
    </row>
    <row r="135" spans="2:15" ht="12.75">
      <c r="B135">
        <v>10</v>
      </c>
      <c r="C135" s="9" t="s">
        <v>59</v>
      </c>
      <c r="D135" s="9" t="s">
        <v>59</v>
      </c>
      <c r="E135" s="9" t="s">
        <v>59</v>
      </c>
      <c r="F135" s="9" t="s">
        <v>59</v>
      </c>
      <c r="G135" s="9" t="s">
        <v>59</v>
      </c>
      <c r="H135" s="9" t="s">
        <v>59</v>
      </c>
      <c r="I135" s="9" t="s">
        <v>59</v>
      </c>
      <c r="J135" s="9" t="s">
        <v>59</v>
      </c>
      <c r="K135" s="9" t="s">
        <v>59</v>
      </c>
      <c r="L135" s="9" t="s">
        <v>59</v>
      </c>
      <c r="O135" s="9"/>
    </row>
    <row r="136" spans="2:15" ht="12.75">
      <c r="B136">
        <v>11</v>
      </c>
      <c r="C136" s="9" t="s">
        <v>59</v>
      </c>
      <c r="D136" s="9" t="s">
        <v>59</v>
      </c>
      <c r="E136" s="9" t="s">
        <v>59</v>
      </c>
      <c r="F136" s="9" t="s">
        <v>59</v>
      </c>
      <c r="G136" s="9" t="s">
        <v>59</v>
      </c>
      <c r="H136" s="9" t="s">
        <v>59</v>
      </c>
      <c r="I136" s="9" t="s">
        <v>159</v>
      </c>
      <c r="J136" s="9" t="s">
        <v>59</v>
      </c>
      <c r="K136" s="9" t="s">
        <v>59</v>
      </c>
      <c r="L136" s="9" t="s">
        <v>159</v>
      </c>
      <c r="O136" s="9"/>
    </row>
    <row r="137" spans="2:15" ht="12.75">
      <c r="B137">
        <v>12</v>
      </c>
      <c r="C137" s="9" t="s">
        <v>59</v>
      </c>
      <c r="D137" s="9" t="s">
        <v>59</v>
      </c>
      <c r="E137" s="9" t="s">
        <v>59</v>
      </c>
      <c r="F137" s="9" t="s">
        <v>59</v>
      </c>
      <c r="G137" s="9" t="s">
        <v>59</v>
      </c>
      <c r="H137" s="9" t="s">
        <v>59</v>
      </c>
      <c r="I137" s="9" t="s">
        <v>59</v>
      </c>
      <c r="J137" s="9" t="s">
        <v>59</v>
      </c>
      <c r="K137" s="9" t="s">
        <v>59</v>
      </c>
      <c r="L137" s="9" t="s">
        <v>59</v>
      </c>
      <c r="O137" s="9"/>
    </row>
    <row r="138" spans="2:15" ht="12.75">
      <c r="B138">
        <v>13</v>
      </c>
      <c r="C138" s="9" t="s">
        <v>59</v>
      </c>
      <c r="D138" s="9" t="s">
        <v>59</v>
      </c>
      <c r="E138" s="9" t="s">
        <v>59</v>
      </c>
      <c r="F138" s="9" t="s">
        <v>59</v>
      </c>
      <c r="G138" s="9" t="s">
        <v>59</v>
      </c>
      <c r="H138" s="9" t="s">
        <v>59</v>
      </c>
      <c r="I138" s="9" t="s">
        <v>59</v>
      </c>
      <c r="J138" s="9" t="s">
        <v>59</v>
      </c>
      <c r="K138" s="9" t="s">
        <v>59</v>
      </c>
      <c r="L138" s="9" t="s">
        <v>59</v>
      </c>
      <c r="O138" s="9"/>
    </row>
    <row r="139" spans="2:15" ht="12.75">
      <c r="B139">
        <v>14</v>
      </c>
      <c r="C139" s="9" t="s">
        <v>59</v>
      </c>
      <c r="D139" s="9" t="s">
        <v>59</v>
      </c>
      <c r="E139" s="9" t="s">
        <v>59</v>
      </c>
      <c r="F139" s="9" t="s">
        <v>59</v>
      </c>
      <c r="G139" s="9" t="s">
        <v>59</v>
      </c>
      <c r="H139" s="9" t="s">
        <v>59</v>
      </c>
      <c r="I139" s="9" t="s">
        <v>59</v>
      </c>
      <c r="J139" s="9" t="s">
        <v>59</v>
      </c>
      <c r="K139" s="9" t="s">
        <v>59</v>
      </c>
      <c r="L139" s="9" t="s">
        <v>59</v>
      </c>
      <c r="O139" s="9"/>
    </row>
    <row r="140" spans="1:15" ht="12.75">
      <c r="A140" s="2" t="s">
        <v>90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</row>
    <row r="141" spans="1:18" ht="12.75">
      <c r="A141" t="s">
        <v>88</v>
      </c>
      <c r="B141">
        <v>0</v>
      </c>
      <c r="C141" s="9" t="s">
        <v>94</v>
      </c>
      <c r="D141" s="9" t="s">
        <v>94</v>
      </c>
      <c r="E141" s="9" t="s">
        <v>160</v>
      </c>
      <c r="F141" s="9" t="s">
        <v>94</v>
      </c>
      <c r="G141" s="9" t="s">
        <v>94</v>
      </c>
      <c r="H141" s="9" t="s">
        <v>94</v>
      </c>
      <c r="I141" s="9" t="s">
        <v>94</v>
      </c>
      <c r="J141" s="9" t="s">
        <v>94</v>
      </c>
      <c r="K141" s="9" t="s">
        <v>94</v>
      </c>
      <c r="L141" s="9" t="s">
        <v>93</v>
      </c>
      <c r="O141" s="9"/>
      <c r="R141" s="1" t="s">
        <v>149</v>
      </c>
    </row>
    <row r="142" spans="2:20" ht="13.5" thickBot="1">
      <c r="B142">
        <v>1</v>
      </c>
      <c r="C142" s="9" t="s">
        <v>94</v>
      </c>
      <c r="D142" s="9" t="s">
        <v>94</v>
      </c>
      <c r="E142" s="9" t="s">
        <v>160</v>
      </c>
      <c r="F142" s="9" t="s">
        <v>94</v>
      </c>
      <c r="G142" s="9" t="s">
        <v>94</v>
      </c>
      <c r="H142" s="9" t="s">
        <v>92</v>
      </c>
      <c r="I142" s="9" t="s">
        <v>94</v>
      </c>
      <c r="J142" s="9" t="s">
        <v>94</v>
      </c>
      <c r="K142" s="9" t="s">
        <v>94</v>
      </c>
      <c r="L142" s="9" t="s">
        <v>93</v>
      </c>
      <c r="O142" s="9"/>
      <c r="R142" s="25" t="s">
        <v>58</v>
      </c>
      <c r="S142" s="25" t="s">
        <v>58</v>
      </c>
      <c r="T142" s="25" t="s">
        <v>58</v>
      </c>
    </row>
    <row r="143" spans="2:23" ht="13.5" thickBot="1">
      <c r="B143">
        <v>2</v>
      </c>
      <c r="C143" s="9" t="s">
        <v>94</v>
      </c>
      <c r="D143" s="9" t="s">
        <v>94</v>
      </c>
      <c r="E143" s="9" t="s">
        <v>160</v>
      </c>
      <c r="F143" s="9" t="s">
        <v>93</v>
      </c>
      <c r="G143" s="9" t="s">
        <v>94</v>
      </c>
      <c r="H143" s="9" t="s">
        <v>92</v>
      </c>
      <c r="I143" s="9" t="s">
        <v>94</v>
      </c>
      <c r="J143" s="9" t="s">
        <v>94</v>
      </c>
      <c r="K143" s="9" t="s">
        <v>94</v>
      </c>
      <c r="L143" s="9" t="s">
        <v>93</v>
      </c>
      <c r="O143" s="9"/>
      <c r="R143" s="25" t="s">
        <v>92</v>
      </c>
      <c r="S143" s="25"/>
      <c r="T143" s="25" t="s">
        <v>58</v>
      </c>
      <c r="U143" s="9">
        <f>COUNTIF(C141:L155,R143)</f>
        <v>6</v>
      </c>
      <c r="V143" s="54">
        <f>(U143/U147)*100</f>
        <v>4.225352112676056</v>
      </c>
      <c r="W143" s="55" t="s">
        <v>156</v>
      </c>
    </row>
    <row r="144" spans="2:23" ht="13.5" thickBot="1">
      <c r="B144">
        <v>3</v>
      </c>
      <c r="C144" s="9" t="s">
        <v>94</v>
      </c>
      <c r="D144" s="9" t="s">
        <v>94</v>
      </c>
      <c r="E144" s="9" t="s">
        <v>160</v>
      </c>
      <c r="F144" s="9" t="s">
        <v>93</v>
      </c>
      <c r="G144" s="9" t="s">
        <v>94</v>
      </c>
      <c r="H144" s="9" t="s">
        <v>92</v>
      </c>
      <c r="I144" s="9" t="s">
        <v>94</v>
      </c>
      <c r="J144" s="9" t="s">
        <v>94</v>
      </c>
      <c r="K144" s="9" t="s">
        <v>94</v>
      </c>
      <c r="L144" s="9" t="s">
        <v>93</v>
      </c>
      <c r="O144" s="9"/>
      <c r="R144" t="s">
        <v>94</v>
      </c>
      <c r="U144" s="9">
        <f>COUNTIF(C141:L155,R144)</f>
        <v>111</v>
      </c>
      <c r="V144" s="54">
        <f>(U144/U147)*100</f>
        <v>78.16901408450704</v>
      </c>
      <c r="W144" s="55" t="s">
        <v>156</v>
      </c>
    </row>
    <row r="145" spans="2:23" ht="13.5" thickBot="1">
      <c r="B145">
        <v>4</v>
      </c>
      <c r="C145" s="9" t="s">
        <v>94</v>
      </c>
      <c r="D145" s="9" t="s">
        <v>94</v>
      </c>
      <c r="E145" s="9" t="s">
        <v>160</v>
      </c>
      <c r="F145" s="9" t="s">
        <v>93</v>
      </c>
      <c r="G145" s="9" t="s">
        <v>94</v>
      </c>
      <c r="H145" s="9" t="s">
        <v>92</v>
      </c>
      <c r="I145" s="9" t="s">
        <v>94</v>
      </c>
      <c r="J145" s="9" t="s">
        <v>94</v>
      </c>
      <c r="K145" s="9" t="s">
        <v>94</v>
      </c>
      <c r="L145" s="9" t="s">
        <v>93</v>
      </c>
      <c r="O145" s="9"/>
      <c r="R145" t="s">
        <v>93</v>
      </c>
      <c r="U145" s="9">
        <f>COUNTIF(C141:L155,R145)</f>
        <v>25</v>
      </c>
      <c r="V145" s="54">
        <f>(U145/U147)*100</f>
        <v>17.6056338028169</v>
      </c>
      <c r="W145" s="55" t="s">
        <v>156</v>
      </c>
    </row>
    <row r="146" spans="2:23" ht="13.5" thickBot="1">
      <c r="B146">
        <v>5</v>
      </c>
      <c r="C146" s="9" t="s">
        <v>94</v>
      </c>
      <c r="D146" s="9" t="s">
        <v>94</v>
      </c>
      <c r="E146" s="9" t="s">
        <v>160</v>
      </c>
      <c r="F146" s="9" t="s">
        <v>93</v>
      </c>
      <c r="G146" s="9" t="s">
        <v>94</v>
      </c>
      <c r="H146" s="9" t="s">
        <v>92</v>
      </c>
      <c r="I146" s="9" t="s">
        <v>94</v>
      </c>
      <c r="J146" s="9" t="s">
        <v>94</v>
      </c>
      <c r="K146" s="9" t="s">
        <v>94</v>
      </c>
      <c r="L146" s="9" t="s">
        <v>93</v>
      </c>
      <c r="O146" s="9"/>
      <c r="R146" t="s">
        <v>132</v>
      </c>
      <c r="U146" s="9">
        <f>COUNTIF(C141:L155,R146)</f>
        <v>0</v>
      </c>
      <c r="V146" s="54">
        <f>(U146/U147)*100</f>
        <v>0</v>
      </c>
      <c r="W146" s="55" t="s">
        <v>156</v>
      </c>
    </row>
    <row r="147" spans="2:21" ht="12.75">
      <c r="B147">
        <v>6</v>
      </c>
      <c r="C147" s="9" t="s">
        <v>94</v>
      </c>
      <c r="D147" s="9" t="s">
        <v>94</v>
      </c>
      <c r="E147" s="9" t="s">
        <v>160</v>
      </c>
      <c r="F147" s="9" t="s">
        <v>94</v>
      </c>
      <c r="G147" s="9" t="s">
        <v>94</v>
      </c>
      <c r="H147" s="9" t="s">
        <v>92</v>
      </c>
      <c r="I147" s="9" t="s">
        <v>94</v>
      </c>
      <c r="J147" s="9" t="s">
        <v>94</v>
      </c>
      <c r="K147" s="9" t="s">
        <v>94</v>
      </c>
      <c r="L147" s="9" t="s">
        <v>93</v>
      </c>
      <c r="O147" s="9"/>
      <c r="U147">
        <f>SUM(U143:U146)</f>
        <v>142</v>
      </c>
    </row>
    <row r="148" spans="1:15" ht="12.75">
      <c r="A148" t="s">
        <v>152</v>
      </c>
      <c r="B148">
        <v>7</v>
      </c>
      <c r="C148" s="9" t="s">
        <v>94</v>
      </c>
      <c r="D148" s="9" t="s">
        <v>94</v>
      </c>
      <c r="E148" s="9" t="s">
        <v>160</v>
      </c>
      <c r="F148" s="9" t="s">
        <v>94</v>
      </c>
      <c r="G148" s="9" t="s">
        <v>94</v>
      </c>
      <c r="H148" s="9" t="s">
        <v>94</v>
      </c>
      <c r="I148" s="9" t="s">
        <v>94</v>
      </c>
      <c r="J148" s="9" t="s">
        <v>94</v>
      </c>
      <c r="K148" s="9" t="s">
        <v>94</v>
      </c>
      <c r="L148" s="9" t="s">
        <v>93</v>
      </c>
      <c r="O148" s="9"/>
    </row>
    <row r="149" spans="2:15" ht="12.75">
      <c r="B149">
        <v>8</v>
      </c>
      <c r="C149" s="9" t="s">
        <v>94</v>
      </c>
      <c r="D149" s="9" t="s">
        <v>94</v>
      </c>
      <c r="E149" s="9" t="s">
        <v>94</v>
      </c>
      <c r="F149" s="9" t="s">
        <v>94</v>
      </c>
      <c r="G149" s="9" t="s">
        <v>94</v>
      </c>
      <c r="H149" s="9" t="s">
        <v>94</v>
      </c>
      <c r="I149" s="9" t="s">
        <v>94</v>
      </c>
      <c r="J149" s="9" t="s">
        <v>94</v>
      </c>
      <c r="K149" s="9" t="s">
        <v>94</v>
      </c>
      <c r="L149" s="9" t="s">
        <v>93</v>
      </c>
      <c r="O149" s="9"/>
    </row>
    <row r="150" spans="2:15" ht="12.75">
      <c r="B150">
        <v>9</v>
      </c>
      <c r="C150" s="9" t="s">
        <v>94</v>
      </c>
      <c r="D150" s="9" t="s">
        <v>94</v>
      </c>
      <c r="E150" s="9" t="s">
        <v>94</v>
      </c>
      <c r="F150" s="9" t="s">
        <v>94</v>
      </c>
      <c r="G150" s="9" t="s">
        <v>94</v>
      </c>
      <c r="H150" s="9" t="s">
        <v>94</v>
      </c>
      <c r="I150" s="9" t="s">
        <v>94</v>
      </c>
      <c r="J150" s="9" t="s">
        <v>94</v>
      </c>
      <c r="K150" s="9" t="s">
        <v>94</v>
      </c>
      <c r="L150" s="9" t="s">
        <v>93</v>
      </c>
      <c r="O150" s="9"/>
    </row>
    <row r="151" spans="2:15" ht="12.75">
      <c r="B151">
        <v>10</v>
      </c>
      <c r="C151" s="9" t="s">
        <v>94</v>
      </c>
      <c r="D151" s="9" t="s">
        <v>94</v>
      </c>
      <c r="E151" s="9" t="s">
        <v>94</v>
      </c>
      <c r="F151" s="9" t="s">
        <v>93</v>
      </c>
      <c r="G151" s="9" t="s">
        <v>94</v>
      </c>
      <c r="H151" s="9" t="s">
        <v>94</v>
      </c>
      <c r="I151" s="9" t="s">
        <v>94</v>
      </c>
      <c r="J151" s="9" t="s">
        <v>94</v>
      </c>
      <c r="K151" s="9" t="s">
        <v>94</v>
      </c>
      <c r="L151" s="9" t="s">
        <v>93</v>
      </c>
      <c r="O151" s="9"/>
    </row>
    <row r="152" spans="2:15" ht="12.75">
      <c r="B152">
        <v>11</v>
      </c>
      <c r="C152" s="9" t="s">
        <v>93</v>
      </c>
      <c r="D152" s="9" t="s">
        <v>94</v>
      </c>
      <c r="E152" s="9" t="s">
        <v>94</v>
      </c>
      <c r="F152" s="9" t="s">
        <v>93</v>
      </c>
      <c r="G152" s="9" t="s">
        <v>94</v>
      </c>
      <c r="H152" s="9" t="s">
        <v>94</v>
      </c>
      <c r="I152" s="9" t="s">
        <v>94</v>
      </c>
      <c r="J152" s="9" t="s">
        <v>94</v>
      </c>
      <c r="K152" s="9" t="s">
        <v>94</v>
      </c>
      <c r="L152" s="9" t="s">
        <v>93</v>
      </c>
      <c r="O152" s="9"/>
    </row>
    <row r="153" spans="2:15" ht="12.75">
      <c r="B153">
        <v>12</v>
      </c>
      <c r="C153" s="9" t="s">
        <v>93</v>
      </c>
      <c r="D153" s="9" t="s">
        <v>94</v>
      </c>
      <c r="E153" s="9" t="s">
        <v>94</v>
      </c>
      <c r="F153" s="9" t="s">
        <v>93</v>
      </c>
      <c r="G153" s="9" t="s">
        <v>94</v>
      </c>
      <c r="H153" s="9" t="s">
        <v>94</v>
      </c>
      <c r="I153" s="9" t="s">
        <v>94</v>
      </c>
      <c r="J153" s="9" t="s">
        <v>94</v>
      </c>
      <c r="K153" s="9" t="s">
        <v>94</v>
      </c>
      <c r="L153" s="9" t="s">
        <v>93</v>
      </c>
      <c r="O153" s="9"/>
    </row>
    <row r="154" spans="2:15" ht="12.75">
      <c r="B154">
        <v>13</v>
      </c>
      <c r="C154" s="9" t="s">
        <v>93</v>
      </c>
      <c r="D154" s="9" t="s">
        <v>94</v>
      </c>
      <c r="E154" s="9" t="s">
        <v>94</v>
      </c>
      <c r="F154" s="9" t="s">
        <v>93</v>
      </c>
      <c r="G154" s="9" t="s">
        <v>94</v>
      </c>
      <c r="H154" s="9" t="s">
        <v>94</v>
      </c>
      <c r="I154" s="9" t="s">
        <v>94</v>
      </c>
      <c r="J154" s="9" t="s">
        <v>94</v>
      </c>
      <c r="K154" s="9" t="s">
        <v>94</v>
      </c>
      <c r="L154" s="9" t="s">
        <v>94</v>
      </c>
      <c r="O154" s="9"/>
    </row>
    <row r="155" spans="2:15" ht="12.75">
      <c r="B155">
        <v>14</v>
      </c>
      <c r="C155" s="9" t="s">
        <v>94</v>
      </c>
      <c r="D155" s="9" t="s">
        <v>94</v>
      </c>
      <c r="E155" s="9" t="s">
        <v>94</v>
      </c>
      <c r="F155" s="9" t="s">
        <v>93</v>
      </c>
      <c r="G155" s="9" t="s">
        <v>94</v>
      </c>
      <c r="H155" s="9" t="s">
        <v>94</v>
      </c>
      <c r="I155" s="9" t="s">
        <v>94</v>
      </c>
      <c r="J155" s="9" t="s">
        <v>94</v>
      </c>
      <c r="K155" s="9" t="s">
        <v>94</v>
      </c>
      <c r="L155" s="9" t="s">
        <v>94</v>
      </c>
      <c r="O155" s="9"/>
    </row>
    <row r="156" spans="1:15" ht="12.75">
      <c r="A156" s="2" t="s">
        <v>91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</row>
    <row r="157" spans="1:15" ht="12.75">
      <c r="A157" t="s">
        <v>88</v>
      </c>
      <c r="B157">
        <v>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O157" s="9"/>
    </row>
    <row r="158" spans="2:15" ht="12.75">
      <c r="B158">
        <v>1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O158" s="9"/>
    </row>
    <row r="159" spans="2:15" ht="12.75">
      <c r="B159">
        <v>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9"/>
    </row>
    <row r="160" spans="2:15" ht="12.75">
      <c r="B160">
        <v>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O160" s="9"/>
    </row>
    <row r="161" spans="2:15" ht="12.75">
      <c r="B161">
        <v>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O161" s="9"/>
    </row>
    <row r="162" spans="2:15" ht="12.75">
      <c r="B162">
        <v>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O162" s="9"/>
    </row>
    <row r="163" spans="2:15" ht="12.75">
      <c r="B163">
        <v>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O163" s="9"/>
    </row>
    <row r="164" spans="2:15" ht="12.75">
      <c r="B164">
        <v>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O164" s="9"/>
    </row>
    <row r="165" spans="2:15" ht="12.75">
      <c r="B165">
        <v>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O165" s="9"/>
    </row>
    <row r="166" spans="2:15" ht="12.75">
      <c r="B166">
        <v>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O166" s="9"/>
    </row>
    <row r="167" spans="2:15" ht="12.75">
      <c r="B167">
        <v>10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O167" s="9"/>
    </row>
    <row r="168" spans="2:15" ht="12.75">
      <c r="B168">
        <v>11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O168" s="9"/>
    </row>
    <row r="169" spans="2:15" ht="12.75">
      <c r="B169">
        <v>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O169" s="9"/>
    </row>
    <row r="170" spans="2:15" ht="12.75">
      <c r="B170">
        <v>13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O170" s="9"/>
    </row>
    <row r="171" spans="2:15" ht="13.5" thickBot="1">
      <c r="B171">
        <v>14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12"/>
    </row>
    <row r="172" spans="1:23" ht="12.75">
      <c r="A172" t="s">
        <v>0</v>
      </c>
      <c r="B172" t="s">
        <v>6</v>
      </c>
      <c r="C172" s="10" t="s">
        <v>56</v>
      </c>
      <c r="D172" s="10" t="s">
        <v>56</v>
      </c>
      <c r="E172" s="10" t="s">
        <v>107</v>
      </c>
      <c r="F172" s="10" t="s">
        <v>110</v>
      </c>
      <c r="G172" s="10" t="s">
        <v>110</v>
      </c>
      <c r="H172" s="10" t="s">
        <v>105</v>
      </c>
      <c r="I172" s="10" t="s">
        <v>105</v>
      </c>
      <c r="J172" s="10" t="s">
        <v>105</v>
      </c>
      <c r="K172" s="10" t="s">
        <v>105</v>
      </c>
      <c r="L172" s="10" t="s">
        <v>107</v>
      </c>
      <c r="O172" s="10"/>
      <c r="R172" s="1" t="s">
        <v>150</v>
      </c>
      <c r="W172" s="9">
        <f>((SUM(S179:T179))/AA179)*100</f>
        <v>11.538461538461538</v>
      </c>
    </row>
    <row r="173" spans="2:23" ht="12.75">
      <c r="B173" t="s">
        <v>106</v>
      </c>
      <c r="C173" s="9" t="s">
        <v>110</v>
      </c>
      <c r="D173" s="9" t="s">
        <v>110</v>
      </c>
      <c r="E173" s="9" t="s">
        <v>56</v>
      </c>
      <c r="F173" s="9" t="s">
        <v>105</v>
      </c>
      <c r="G173" s="9" t="s">
        <v>110</v>
      </c>
      <c r="H173" s="9" t="s">
        <v>56</v>
      </c>
      <c r="I173" s="9" t="s">
        <v>55</v>
      </c>
      <c r="J173" s="9" t="s">
        <v>105</v>
      </c>
      <c r="K173" s="9" t="s">
        <v>56</v>
      </c>
      <c r="L173" s="9" t="s">
        <v>107</v>
      </c>
      <c r="O173" s="9"/>
      <c r="R173" s="1" t="s">
        <v>177</v>
      </c>
      <c r="W173" s="9">
        <f>(SUM(V179:W179)/AA179)*100</f>
        <v>71.15384615384616</v>
      </c>
    </row>
    <row r="174" spans="2:15" ht="12.75">
      <c r="B174" t="s">
        <v>7</v>
      </c>
      <c r="C174" s="9" t="s">
        <v>105</v>
      </c>
      <c r="D174" s="9" t="s">
        <v>55</v>
      </c>
      <c r="E174" s="9" t="s">
        <v>56</v>
      </c>
      <c r="F174" s="9" t="s">
        <v>110</v>
      </c>
      <c r="G174" s="9" t="s">
        <v>105</v>
      </c>
      <c r="H174" s="9" t="s">
        <v>110</v>
      </c>
      <c r="I174" s="9" t="s">
        <v>55</v>
      </c>
      <c r="J174" s="9" t="s">
        <v>56</v>
      </c>
      <c r="K174" s="9" t="s">
        <v>56</v>
      </c>
      <c r="L174" s="9" t="s">
        <v>56</v>
      </c>
      <c r="O174" s="9"/>
    </row>
    <row r="175" spans="2:15" ht="12.75">
      <c r="B175" t="s">
        <v>8</v>
      </c>
      <c r="C175" s="9" t="s">
        <v>55</v>
      </c>
      <c r="D175" s="9" t="s">
        <v>107</v>
      </c>
      <c r="E175" s="9" t="s">
        <v>105</v>
      </c>
      <c r="F175" s="9" t="s">
        <v>105</v>
      </c>
      <c r="G175" s="9" t="s">
        <v>105</v>
      </c>
      <c r="H175" s="9" t="s">
        <v>56</v>
      </c>
      <c r="I175" s="9" t="s">
        <v>56</v>
      </c>
      <c r="J175" s="9" t="s">
        <v>105</v>
      </c>
      <c r="K175" s="9" t="s">
        <v>105</v>
      </c>
      <c r="L175" s="9" t="s">
        <v>105</v>
      </c>
      <c r="O175" s="9"/>
    </row>
    <row r="176" spans="2:15" ht="12.75">
      <c r="B176" t="s">
        <v>9</v>
      </c>
      <c r="C176" s="9" t="s">
        <v>55</v>
      </c>
      <c r="D176" s="9" t="s">
        <v>107</v>
      </c>
      <c r="E176" s="9" t="s">
        <v>107</v>
      </c>
      <c r="F176" s="9" t="s">
        <v>56</v>
      </c>
      <c r="G176" s="9" t="s">
        <v>105</v>
      </c>
      <c r="H176" s="9" t="s">
        <v>105</v>
      </c>
      <c r="I176" s="9" t="s">
        <v>56</v>
      </c>
      <c r="J176" s="9" t="s">
        <v>105</v>
      </c>
      <c r="K176" s="9" t="s">
        <v>107</v>
      </c>
      <c r="L176" s="9" t="s">
        <v>105</v>
      </c>
      <c r="O176" s="9"/>
    </row>
    <row r="177" spans="1:19" ht="12.75">
      <c r="A177" s="1" t="s">
        <v>95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S177" s="1" t="s">
        <v>114</v>
      </c>
    </row>
    <row r="178" spans="1:26" ht="12.75">
      <c r="A178" s="2" t="s">
        <v>96</v>
      </c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25" t="s">
        <v>113</v>
      </c>
      <c r="Q178" s="25" t="s">
        <v>112</v>
      </c>
      <c r="R178" s="25" t="s">
        <v>111</v>
      </c>
      <c r="S178" s="25" t="s">
        <v>107</v>
      </c>
      <c r="T178" s="25" t="s">
        <v>75</v>
      </c>
      <c r="U178" s="25" t="s">
        <v>55</v>
      </c>
      <c r="V178" s="25" t="s">
        <v>56</v>
      </c>
      <c r="W178" s="25" t="s">
        <v>105</v>
      </c>
      <c r="X178" s="25" t="s">
        <v>110</v>
      </c>
      <c r="Y178" s="25" t="s">
        <v>148</v>
      </c>
      <c r="Z178" s="26" t="s">
        <v>109</v>
      </c>
    </row>
    <row r="179" spans="1:27" ht="12.75">
      <c r="A179" t="s">
        <v>97</v>
      </c>
      <c r="B179" t="s">
        <v>99</v>
      </c>
      <c r="C179" s="9">
        <v>2</v>
      </c>
      <c r="D179" s="9">
        <v>4</v>
      </c>
      <c r="E179" s="9">
        <v>8</v>
      </c>
      <c r="F179" s="9">
        <v>4</v>
      </c>
      <c r="G179" s="9">
        <v>3</v>
      </c>
      <c r="H179" s="9">
        <v>3</v>
      </c>
      <c r="I179" s="9">
        <v>2</v>
      </c>
      <c r="J179" s="9">
        <v>0</v>
      </c>
      <c r="K179" s="9">
        <v>3</v>
      </c>
      <c r="L179" s="9">
        <v>5</v>
      </c>
      <c r="N179">
        <f>SUM(C179:M179)</f>
        <v>34</v>
      </c>
      <c r="O179" s="15">
        <f aca="true" t="shared" si="4" ref="O179:O190">AVERAGE(C179:M179)</f>
        <v>3.4</v>
      </c>
      <c r="P179" s="9">
        <f>COUNTIF(C5:M176,P178)</f>
        <v>0</v>
      </c>
      <c r="Q179" s="9">
        <f>COUNTIF(C5:M176,Q178)</f>
        <v>0</v>
      </c>
      <c r="R179" s="9">
        <f>COUNTIF(C5:M176,R178)</f>
        <v>0</v>
      </c>
      <c r="S179" s="9">
        <f>COUNTIF(C5:M176,S178)</f>
        <v>12</v>
      </c>
      <c r="T179" s="9">
        <f>COUNTIF(C5:M176,T178)</f>
        <v>0</v>
      </c>
      <c r="U179" s="9">
        <f>COUNTIF(C5:M176,U178)</f>
        <v>8</v>
      </c>
      <c r="V179" s="9">
        <f>COUNTIF(C5:M176,V178)</f>
        <v>32</v>
      </c>
      <c r="W179" s="9">
        <f>COUNTIF(C5:M176,W178)</f>
        <v>42</v>
      </c>
      <c r="X179" s="9">
        <f>COUNTIF(C5:M176,X178)</f>
        <v>10</v>
      </c>
      <c r="Y179" s="9">
        <f>COUNTIF(C5:M176,Y178)</f>
        <v>0</v>
      </c>
      <c r="Z179" s="9">
        <f>COUNTIF(C5:M176,Z178)</f>
        <v>0</v>
      </c>
      <c r="AA179">
        <f>SUM(P179:Z179)</f>
        <v>104</v>
      </c>
    </row>
    <row r="180" spans="2:27" ht="13.5" thickBot="1">
      <c r="B180" s="23" t="s">
        <v>98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O180" s="15">
        <f t="shared" si="4"/>
        <v>0</v>
      </c>
      <c r="P180" s="9"/>
      <c r="Q180" s="9"/>
      <c r="R180" s="9">
        <v>4000</v>
      </c>
      <c r="S180" s="9">
        <v>0.6</v>
      </c>
      <c r="T180" s="9">
        <v>1.3</v>
      </c>
      <c r="U180" s="9">
        <v>9</v>
      </c>
      <c r="V180" s="9">
        <v>40</v>
      </c>
      <c r="W180" s="9">
        <v>189</v>
      </c>
      <c r="X180" s="9">
        <v>2125</v>
      </c>
      <c r="Y180" s="9">
        <v>4000</v>
      </c>
      <c r="Z180" s="9"/>
      <c r="AA180" t="s">
        <v>133</v>
      </c>
    </row>
    <row r="181" spans="2:28" ht="13.5" thickBot="1">
      <c r="B181" t="s">
        <v>100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O181" s="15">
        <f t="shared" si="4"/>
        <v>0</v>
      </c>
      <c r="P181" s="42"/>
      <c r="Q181" s="9"/>
      <c r="R181" s="9"/>
      <c r="S181" s="9">
        <f aca="true" t="shared" si="5" ref="S181:Y181">S179*S180</f>
        <v>7.199999999999999</v>
      </c>
      <c r="T181" s="9">
        <f t="shared" si="5"/>
        <v>0</v>
      </c>
      <c r="U181" s="9">
        <f t="shared" si="5"/>
        <v>72</v>
      </c>
      <c r="V181" s="9">
        <f t="shared" si="5"/>
        <v>1280</v>
      </c>
      <c r="W181" s="9">
        <f t="shared" si="5"/>
        <v>7938</v>
      </c>
      <c r="X181" s="9">
        <f t="shared" si="5"/>
        <v>21250</v>
      </c>
      <c r="Y181" s="9">
        <f t="shared" si="5"/>
        <v>0</v>
      </c>
      <c r="Z181" s="9"/>
      <c r="AA181" s="43">
        <f>SUM(Q181:Z181)</f>
        <v>30547.2</v>
      </c>
      <c r="AB181" s="43">
        <f>AA181/AA179</f>
        <v>293.7230769230769</v>
      </c>
    </row>
    <row r="182" spans="1:15" ht="12.75">
      <c r="A182" t="s">
        <v>101</v>
      </c>
      <c r="B182" t="s">
        <v>99</v>
      </c>
      <c r="C182" s="9">
        <v>0</v>
      </c>
      <c r="D182" s="9">
        <v>0</v>
      </c>
      <c r="E182" s="9">
        <v>0</v>
      </c>
      <c r="F182" s="9">
        <v>0</v>
      </c>
      <c r="G182" s="9">
        <v>2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O182" s="15">
        <f t="shared" si="4"/>
        <v>0.2</v>
      </c>
    </row>
    <row r="183" spans="2:15" ht="12.75">
      <c r="B183" s="23" t="s">
        <v>98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O183" s="15">
        <f t="shared" si="4"/>
        <v>0</v>
      </c>
    </row>
    <row r="184" spans="2:15" ht="12.75">
      <c r="B184" t="s">
        <v>100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O184" s="15">
        <f t="shared" si="4"/>
        <v>0</v>
      </c>
    </row>
    <row r="185" spans="1:15" ht="12.75">
      <c r="A185" t="s">
        <v>102</v>
      </c>
      <c r="B185" t="s">
        <v>99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O185" s="15">
        <f t="shared" si="4"/>
        <v>0</v>
      </c>
    </row>
    <row r="186" spans="2:15" ht="12.75">
      <c r="B186" s="23" t="s">
        <v>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O186" s="15">
        <f t="shared" si="4"/>
        <v>0</v>
      </c>
    </row>
    <row r="187" spans="2:15" ht="12.75">
      <c r="B187" t="s">
        <v>100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O187" s="15">
        <f t="shared" si="4"/>
        <v>0</v>
      </c>
    </row>
    <row r="188" spans="1:15" ht="12.75">
      <c r="A188" t="s">
        <v>103</v>
      </c>
      <c r="B188" t="s">
        <v>99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O188" s="15">
        <f t="shared" si="4"/>
        <v>0</v>
      </c>
    </row>
    <row r="189" spans="2:15" ht="12.75">
      <c r="B189" s="23" t="s">
        <v>98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O189" s="15">
        <f t="shared" si="4"/>
        <v>0</v>
      </c>
    </row>
    <row r="190" spans="2:15" ht="12.75">
      <c r="B190" t="s">
        <v>100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O190" s="15">
        <f t="shared" si="4"/>
        <v>0</v>
      </c>
    </row>
    <row r="191" spans="1:15" ht="12.75">
      <c r="A191" s="2" t="s">
        <v>104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</row>
    <row r="192" spans="1:15" ht="12.75">
      <c r="A192" t="s">
        <v>97</v>
      </c>
      <c r="B192" t="s">
        <v>99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O192" s="15">
        <f aca="true" t="shared" si="6" ref="O192:O203">AVERAGE(C192:M192)</f>
        <v>0</v>
      </c>
    </row>
    <row r="193" spans="2:15" ht="12.75">
      <c r="B193" s="23" t="s">
        <v>98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O193" s="15">
        <f t="shared" si="6"/>
        <v>0</v>
      </c>
    </row>
    <row r="194" spans="2:15" ht="12.75">
      <c r="B194" t="s">
        <v>100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O194" s="15">
        <f t="shared" si="6"/>
        <v>0</v>
      </c>
    </row>
    <row r="195" spans="1:15" ht="12.75">
      <c r="A195" t="s">
        <v>101</v>
      </c>
      <c r="B195" t="s">
        <v>99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O195" s="15">
        <f t="shared" si="6"/>
        <v>0</v>
      </c>
    </row>
    <row r="196" spans="2:15" ht="12.75">
      <c r="B196" s="23" t="s">
        <v>98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O196" s="15">
        <f t="shared" si="6"/>
        <v>0</v>
      </c>
    </row>
    <row r="197" spans="2:15" ht="12.75">
      <c r="B197" t="s">
        <v>100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O197" s="15">
        <f t="shared" si="6"/>
        <v>0</v>
      </c>
    </row>
    <row r="198" spans="1:26" ht="12.75">
      <c r="A198" t="s">
        <v>102</v>
      </c>
      <c r="B198" t="s">
        <v>99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O198" s="15">
        <f t="shared" si="6"/>
        <v>0</v>
      </c>
      <c r="Q198" s="33" t="s">
        <v>116</v>
      </c>
      <c r="R198" s="34"/>
      <c r="S198" s="34"/>
      <c r="T198" s="34"/>
      <c r="U198" s="34"/>
      <c r="V198" s="34"/>
      <c r="W198" s="34"/>
      <c r="X198" s="34"/>
      <c r="Y198" s="34"/>
      <c r="Z198" s="35"/>
    </row>
    <row r="199" spans="2:26" ht="12.75">
      <c r="B199" s="23" t="s">
        <v>98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O199" s="15">
        <f t="shared" si="6"/>
        <v>0</v>
      </c>
      <c r="Q199" s="31"/>
      <c r="R199" s="25"/>
      <c r="S199" s="25"/>
      <c r="T199" s="25" t="s">
        <v>117</v>
      </c>
      <c r="U199" s="25"/>
      <c r="V199" s="25"/>
      <c r="W199" s="25"/>
      <c r="X199" s="25"/>
      <c r="Y199" s="25"/>
      <c r="Z199" s="36"/>
    </row>
    <row r="200" spans="2:26" ht="12.75">
      <c r="B200" t="s">
        <v>100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O200" s="15">
        <f t="shared" si="6"/>
        <v>0</v>
      </c>
      <c r="Q200" s="31"/>
      <c r="R200" s="25">
        <v>1</v>
      </c>
      <c r="S200" s="25"/>
      <c r="T200" s="9">
        <v>15</v>
      </c>
      <c r="U200" s="25"/>
      <c r="V200" s="25"/>
      <c r="W200" s="25"/>
      <c r="X200" s="25"/>
      <c r="Y200" s="25"/>
      <c r="Z200" s="36"/>
    </row>
    <row r="201" spans="1:26" ht="12.75">
      <c r="A201" t="s">
        <v>103</v>
      </c>
      <c r="B201" t="s">
        <v>99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O201" s="15">
        <f t="shared" si="6"/>
        <v>0</v>
      </c>
      <c r="Q201" s="31"/>
      <c r="R201" s="25">
        <v>2</v>
      </c>
      <c r="S201" s="25"/>
      <c r="T201" s="9">
        <v>15</v>
      </c>
      <c r="U201" s="25"/>
      <c r="V201" s="25"/>
      <c r="W201" s="25"/>
      <c r="X201" s="25"/>
      <c r="Y201" s="25"/>
      <c r="Z201" s="36"/>
    </row>
    <row r="202" spans="2:26" ht="12.75">
      <c r="B202" s="23" t="s">
        <v>98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O202" s="15">
        <f t="shared" si="6"/>
        <v>0</v>
      </c>
      <c r="Q202" s="31"/>
      <c r="R202" s="25">
        <v>3</v>
      </c>
      <c r="S202" s="25"/>
      <c r="T202" s="9">
        <v>11</v>
      </c>
      <c r="U202" s="25"/>
      <c r="V202" s="25"/>
      <c r="W202" s="25"/>
      <c r="X202" s="25"/>
      <c r="Y202" s="25"/>
      <c r="Z202" s="36"/>
    </row>
    <row r="203" spans="1:26" ht="13.5" thickBot="1">
      <c r="A203" s="6"/>
      <c r="B203" s="6" t="s">
        <v>100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O203" s="15">
        <f t="shared" si="6"/>
        <v>0</v>
      </c>
      <c r="Q203" s="31"/>
      <c r="R203" s="25">
        <v>4</v>
      </c>
      <c r="S203" s="25"/>
      <c r="T203" s="9">
        <v>9</v>
      </c>
      <c r="U203" s="25"/>
      <c r="V203" s="25"/>
      <c r="W203" s="25"/>
      <c r="X203" s="25"/>
      <c r="Y203" s="25"/>
      <c r="Z203" s="36"/>
    </row>
    <row r="204" spans="3:26" ht="12.75">
      <c r="C204" t="s">
        <v>119</v>
      </c>
      <c r="I204" s="1" t="s">
        <v>115</v>
      </c>
      <c r="Q204" s="31"/>
      <c r="R204" s="25">
        <v>5</v>
      </c>
      <c r="S204" s="25"/>
      <c r="T204" s="9">
        <v>11</v>
      </c>
      <c r="U204" s="25"/>
      <c r="V204" s="25"/>
      <c r="W204" s="25"/>
      <c r="X204" s="25"/>
      <c r="Y204" s="25"/>
      <c r="Z204" s="36"/>
    </row>
    <row r="205" spans="1:26" ht="12.75">
      <c r="A205" s="1"/>
      <c r="Q205" s="31"/>
      <c r="R205" s="25">
        <v>6</v>
      </c>
      <c r="S205" s="25"/>
      <c r="T205" s="9">
        <v>10</v>
      </c>
      <c r="U205" s="25"/>
      <c r="V205" s="25"/>
      <c r="W205" s="25"/>
      <c r="X205" s="25"/>
      <c r="Y205" s="25"/>
      <c r="Z205" s="36"/>
    </row>
    <row r="206" spans="3:2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Q206" s="31"/>
      <c r="R206" s="25">
        <v>7</v>
      </c>
      <c r="S206" s="25"/>
      <c r="T206" s="9">
        <v>17</v>
      </c>
      <c r="U206" s="25"/>
      <c r="V206" s="25"/>
      <c r="W206" s="25"/>
      <c r="X206" s="25"/>
      <c r="Y206" s="25"/>
      <c r="Z206" s="36"/>
    </row>
    <row r="207" spans="3:26" ht="12.75">
      <c r="C207" s="28"/>
      <c r="D207" s="28"/>
      <c r="E207" s="28"/>
      <c r="F207" s="28"/>
      <c r="G207" s="28"/>
      <c r="H207" s="28"/>
      <c r="I207" s="29"/>
      <c r="J207" s="28"/>
      <c r="K207" s="29"/>
      <c r="L207" s="28"/>
      <c r="M207" s="29"/>
      <c r="N207" s="28"/>
      <c r="O207" s="29"/>
      <c r="Q207" s="31"/>
      <c r="R207" s="25">
        <v>8</v>
      </c>
      <c r="S207" s="25"/>
      <c r="T207" s="9">
        <v>9</v>
      </c>
      <c r="U207" s="25"/>
      <c r="V207" s="25"/>
      <c r="W207" s="25"/>
      <c r="X207" s="25"/>
      <c r="Y207" s="25"/>
      <c r="Z207" s="36"/>
    </row>
    <row r="208" spans="3:26" ht="12.75">
      <c r="C208" s="28"/>
      <c r="D208" s="28"/>
      <c r="E208" s="29"/>
      <c r="F208" s="28"/>
      <c r="G208" s="28"/>
      <c r="H208" s="28"/>
      <c r="I208" s="29"/>
      <c r="J208" s="28"/>
      <c r="K208" s="29"/>
      <c r="L208" s="28"/>
      <c r="M208" s="29"/>
      <c r="N208" s="28"/>
      <c r="O208" s="29"/>
      <c r="Q208" s="31"/>
      <c r="R208" s="25">
        <v>9</v>
      </c>
      <c r="S208" s="25"/>
      <c r="T208" s="9">
        <v>11</v>
      </c>
      <c r="U208" s="25"/>
      <c r="V208" s="25"/>
      <c r="W208" s="25"/>
      <c r="X208" s="25"/>
      <c r="Y208" s="25"/>
      <c r="Z208" s="36"/>
    </row>
    <row r="209" spans="3:26" ht="12.75">
      <c r="C209" s="28"/>
      <c r="D209" s="28"/>
      <c r="E209" s="29"/>
      <c r="F209" s="28"/>
      <c r="G209" s="28"/>
      <c r="H209" s="28"/>
      <c r="I209" s="29"/>
      <c r="J209" s="28"/>
      <c r="K209" s="29"/>
      <c r="L209" s="28"/>
      <c r="M209" s="29"/>
      <c r="N209" s="28"/>
      <c r="O209" s="29"/>
      <c r="Q209" s="31"/>
      <c r="R209" s="25">
        <v>10</v>
      </c>
      <c r="S209" s="25"/>
      <c r="T209" s="9">
        <v>7</v>
      </c>
      <c r="U209" s="25"/>
      <c r="V209" s="25"/>
      <c r="W209" s="25"/>
      <c r="X209" s="25"/>
      <c r="Y209" s="25"/>
      <c r="Z209" s="36"/>
    </row>
    <row r="210" spans="3:26" ht="12.75">
      <c r="C210" s="28"/>
      <c r="D210" s="28"/>
      <c r="E210" s="29"/>
      <c r="F210" s="28"/>
      <c r="G210" s="28"/>
      <c r="H210" s="28"/>
      <c r="I210" s="29"/>
      <c r="J210" s="28"/>
      <c r="K210" s="29"/>
      <c r="L210" s="28"/>
      <c r="M210" s="29"/>
      <c r="N210" s="28"/>
      <c r="O210" s="29"/>
      <c r="Q210" s="31"/>
      <c r="R210" s="25">
        <v>11</v>
      </c>
      <c r="S210" s="25"/>
      <c r="T210" s="9">
        <v>11</v>
      </c>
      <c r="U210" s="25"/>
      <c r="V210" s="25"/>
      <c r="W210" s="25"/>
      <c r="X210" s="25"/>
      <c r="Y210" s="25"/>
      <c r="Z210" s="36"/>
    </row>
    <row r="211" spans="3:26" ht="12.75">
      <c r="C211" s="28"/>
      <c r="D211" s="28"/>
      <c r="E211" s="29"/>
      <c r="F211" s="28"/>
      <c r="G211" s="28"/>
      <c r="H211" s="28"/>
      <c r="I211" s="29"/>
      <c r="J211" s="28"/>
      <c r="K211" s="29"/>
      <c r="L211" s="28"/>
      <c r="M211" s="29"/>
      <c r="N211" s="28"/>
      <c r="O211" s="29"/>
      <c r="Q211" s="31"/>
      <c r="R211" s="25">
        <v>12</v>
      </c>
      <c r="S211" s="25"/>
      <c r="T211" s="9">
        <v>3</v>
      </c>
      <c r="U211" s="25"/>
      <c r="V211" s="25"/>
      <c r="W211" s="25"/>
      <c r="X211" s="25"/>
      <c r="Y211" s="25"/>
      <c r="Z211" s="36"/>
    </row>
    <row r="212" spans="3:26" ht="12.75">
      <c r="C212" s="28"/>
      <c r="D212" s="28"/>
      <c r="E212" s="29"/>
      <c r="F212" s="28"/>
      <c r="G212" s="28"/>
      <c r="H212" s="28"/>
      <c r="I212" s="29"/>
      <c r="J212" s="28"/>
      <c r="K212" s="29"/>
      <c r="L212" s="28"/>
      <c r="M212" s="29"/>
      <c r="N212" s="28"/>
      <c r="O212" s="29"/>
      <c r="Q212" s="31"/>
      <c r="R212" s="25"/>
      <c r="S212" s="25"/>
      <c r="T212" s="25"/>
      <c r="U212" s="25"/>
      <c r="V212" s="25"/>
      <c r="W212" s="25"/>
      <c r="X212" s="25"/>
      <c r="Y212" s="25"/>
      <c r="Z212" s="36"/>
    </row>
    <row r="213" spans="3:26" ht="12.75">
      <c r="C213" s="28"/>
      <c r="D213" s="28"/>
      <c r="E213" s="29"/>
      <c r="F213" s="28"/>
      <c r="G213" s="28"/>
      <c r="H213" s="28"/>
      <c r="I213" s="29"/>
      <c r="J213" s="28"/>
      <c r="K213" s="29"/>
      <c r="L213" s="28"/>
      <c r="M213" s="29"/>
      <c r="N213" s="28"/>
      <c r="O213" s="29"/>
      <c r="Q213" s="37" t="s">
        <v>118</v>
      </c>
      <c r="R213" s="25"/>
      <c r="S213" s="25"/>
      <c r="T213" s="9">
        <f>SUM(T200:T211)/12</f>
        <v>10.75</v>
      </c>
      <c r="U213" s="25"/>
      <c r="V213" s="25"/>
      <c r="W213" s="25"/>
      <c r="X213" s="25"/>
      <c r="Y213" s="25"/>
      <c r="Z213" s="36"/>
    </row>
    <row r="214" spans="3:26" ht="12.75">
      <c r="C214" s="28"/>
      <c r="D214" s="28"/>
      <c r="E214" s="29"/>
      <c r="F214" s="28"/>
      <c r="G214" s="28"/>
      <c r="H214" s="28"/>
      <c r="I214" s="29"/>
      <c r="J214" s="28"/>
      <c r="K214" s="29"/>
      <c r="L214" s="28"/>
      <c r="M214" s="29"/>
      <c r="N214" s="28"/>
      <c r="O214" s="29"/>
      <c r="Q214" s="32"/>
      <c r="R214" s="30"/>
      <c r="S214" s="30"/>
      <c r="T214" s="30"/>
      <c r="U214" s="30"/>
      <c r="V214" s="30"/>
      <c r="W214" s="30"/>
      <c r="X214" s="30"/>
      <c r="Y214" s="30"/>
      <c r="Z214" s="38"/>
    </row>
    <row r="215" spans="3:15" ht="12.75">
      <c r="C215" s="28"/>
      <c r="D215" s="28"/>
      <c r="E215" s="29"/>
      <c r="F215" s="28"/>
      <c r="G215" s="28"/>
      <c r="H215" s="28"/>
      <c r="I215" s="29"/>
      <c r="J215" s="28"/>
      <c r="K215" s="29"/>
      <c r="L215" s="28"/>
      <c r="M215" s="29"/>
      <c r="N215" s="28"/>
      <c r="O215" s="29"/>
    </row>
    <row r="216" spans="3:15" ht="12.75">
      <c r="C216" s="28"/>
      <c r="D216" s="28"/>
      <c r="E216" s="29"/>
      <c r="F216" s="28"/>
      <c r="G216" s="28"/>
      <c r="H216" s="28"/>
      <c r="I216" s="29"/>
      <c r="J216" s="28"/>
      <c r="K216" s="29"/>
      <c r="L216" s="28"/>
      <c r="M216" s="29"/>
      <c r="N216" s="28"/>
      <c r="O216" s="29"/>
    </row>
    <row r="217" spans="3:15" ht="12.75">
      <c r="C217" s="28"/>
      <c r="D217" s="28"/>
      <c r="E217" s="29"/>
      <c r="F217" s="28"/>
      <c r="G217" s="28"/>
      <c r="H217" s="28"/>
      <c r="I217" s="29"/>
      <c r="J217" s="28"/>
      <c r="K217" s="29"/>
      <c r="L217" s="28"/>
      <c r="M217" s="29"/>
      <c r="N217" s="28"/>
      <c r="O217" s="29"/>
    </row>
    <row r="218" spans="3:15" ht="12.75">
      <c r="C218" s="28"/>
      <c r="D218" s="28"/>
      <c r="E218" s="29"/>
      <c r="F218" s="28"/>
      <c r="G218" s="28"/>
      <c r="H218" s="28"/>
      <c r="I218" s="29"/>
      <c r="J218" s="28"/>
      <c r="K218" s="29"/>
      <c r="L218" s="28"/>
      <c r="M218" s="29"/>
      <c r="N218" s="28"/>
      <c r="O218" s="29"/>
    </row>
    <row r="219" spans="3:15" ht="12.75">
      <c r="C219" s="28"/>
      <c r="D219" s="28"/>
      <c r="E219" s="29"/>
      <c r="F219" s="28"/>
      <c r="G219" s="28"/>
      <c r="H219" s="28"/>
      <c r="I219" s="29"/>
      <c r="J219" s="28"/>
      <c r="K219" s="29"/>
      <c r="L219" s="28"/>
      <c r="M219" s="29"/>
      <c r="N219" s="28"/>
      <c r="O219" s="29"/>
    </row>
    <row r="220" spans="3:15" ht="12.75">
      <c r="C220" s="28"/>
      <c r="D220" s="28"/>
      <c r="E220" s="29"/>
      <c r="F220" s="28"/>
      <c r="G220" s="28"/>
      <c r="H220" s="28"/>
      <c r="I220" s="29"/>
      <c r="J220" s="28"/>
      <c r="K220" s="29"/>
      <c r="L220" s="28"/>
      <c r="M220" s="29"/>
      <c r="N220" s="28"/>
      <c r="O220" s="29"/>
    </row>
    <row r="221" spans="3:15" ht="12.75">
      <c r="C221" s="28"/>
      <c r="D221" s="28"/>
      <c r="E221" s="29"/>
      <c r="F221" s="28"/>
      <c r="G221" s="28"/>
      <c r="H221" s="28"/>
      <c r="I221" s="29"/>
      <c r="J221" s="28"/>
      <c r="K221" s="29"/>
      <c r="L221" s="28"/>
      <c r="M221" s="29"/>
      <c r="N221" s="28"/>
      <c r="O221" s="29"/>
    </row>
    <row r="222" spans="3:15" ht="12.75">
      <c r="C222" s="28"/>
      <c r="D222" s="28"/>
      <c r="E222" s="29"/>
      <c r="F222" s="28"/>
      <c r="G222" s="28"/>
      <c r="H222" s="28"/>
      <c r="I222" s="29"/>
      <c r="J222" s="28"/>
      <c r="K222" s="29"/>
      <c r="L222" s="28"/>
      <c r="M222" s="29"/>
      <c r="N222" s="28"/>
      <c r="O222" s="29"/>
    </row>
    <row r="223" spans="3:15" ht="12.75">
      <c r="C223" s="28"/>
      <c r="D223" s="28"/>
      <c r="E223" s="29"/>
      <c r="F223" s="28"/>
      <c r="G223" s="28"/>
      <c r="H223" s="28"/>
      <c r="I223" s="29"/>
      <c r="J223" s="28"/>
      <c r="K223" s="29"/>
      <c r="L223" s="28"/>
      <c r="M223" s="29"/>
      <c r="N223" s="28"/>
      <c r="O223" s="29"/>
    </row>
    <row r="224" spans="3:15" ht="12.75">
      <c r="C224" s="28"/>
      <c r="D224" s="28"/>
      <c r="E224" s="29"/>
      <c r="F224" s="28"/>
      <c r="G224" s="28"/>
      <c r="H224" s="28"/>
      <c r="I224" s="29"/>
      <c r="J224" s="28"/>
      <c r="K224" s="29"/>
      <c r="L224" s="28"/>
      <c r="M224" s="29"/>
      <c r="N224" s="28"/>
      <c r="O224" s="29"/>
    </row>
    <row r="225" spans="3:15" ht="12.75">
      <c r="C225" s="28"/>
      <c r="D225" s="28"/>
      <c r="E225" s="29"/>
      <c r="F225" s="28"/>
      <c r="G225" s="28"/>
      <c r="H225" s="28"/>
      <c r="I225" s="29"/>
      <c r="J225" s="28"/>
      <c r="K225" s="29"/>
      <c r="L225" s="28"/>
      <c r="M225" s="29"/>
      <c r="N225" s="28"/>
      <c r="O225" s="29"/>
    </row>
    <row r="226" spans="3:15" ht="12.75">
      <c r="C226" s="28"/>
      <c r="D226" s="28"/>
      <c r="E226" s="29"/>
      <c r="F226" s="28"/>
      <c r="G226" s="28"/>
      <c r="H226" s="28"/>
      <c r="I226" s="29"/>
      <c r="J226" s="28"/>
      <c r="K226" s="29"/>
      <c r="L226" s="28"/>
      <c r="M226" s="29"/>
      <c r="N226" s="28"/>
      <c r="O226" s="29"/>
    </row>
    <row r="227" spans="3:1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3:16" ht="12.75">
      <c r="C228" s="28"/>
      <c r="D228" s="28"/>
      <c r="E228" s="29"/>
      <c r="F228" s="28"/>
      <c r="G228" s="28"/>
      <c r="L228" s="1"/>
      <c r="O228" s="40"/>
      <c r="P228" s="46"/>
    </row>
    <row r="229" spans="2:15" ht="12.75">
      <c r="B229" t="s">
        <v>123</v>
      </c>
      <c r="C229" s="28"/>
      <c r="D229" s="39">
        <f>(O7+O10+O13+O16+O19)/5</f>
        <v>51.54545454545455</v>
      </c>
      <c r="E229" s="29" t="s">
        <v>156</v>
      </c>
      <c r="F229" s="28"/>
      <c r="G229" s="28"/>
      <c r="L229" s="1"/>
      <c r="O229" s="40"/>
    </row>
    <row r="230" spans="2:22" ht="12.75">
      <c r="B230" t="s">
        <v>124</v>
      </c>
      <c r="C230" s="28" t="s">
        <v>58</v>
      </c>
      <c r="D230" s="39">
        <f>(SUM(O31:O38))/8</f>
        <v>0.45</v>
      </c>
      <c r="E230" s="29" t="s">
        <v>58</v>
      </c>
      <c r="F230" s="28"/>
      <c r="G230" s="29" t="s">
        <v>58</v>
      </c>
      <c r="R230" s="41" t="s">
        <v>58</v>
      </c>
      <c r="V230" s="41" t="s">
        <v>58</v>
      </c>
    </row>
    <row r="231" spans="2:7" ht="12.75">
      <c r="B231" t="s">
        <v>125</v>
      </c>
      <c r="C231" s="28"/>
      <c r="D231" s="39">
        <f>(((SUM(O40:O45))/6)/17)*100</f>
        <v>89.75044563279857</v>
      </c>
      <c r="E231" s="28" t="s">
        <v>156</v>
      </c>
      <c r="F231" s="28"/>
      <c r="G231" s="28"/>
    </row>
    <row r="232" spans="2:4" ht="12.75">
      <c r="B232" t="s">
        <v>181</v>
      </c>
      <c r="D232">
        <f>SUM(C179:L190)</f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N181" sqref="N181"/>
    </sheetView>
  </sheetViews>
  <sheetFormatPr defaultColWidth="9.140625" defaultRowHeight="12.75"/>
  <cols>
    <col min="1" max="1" width="10.140625" style="0" bestFit="1" customWidth="1"/>
    <col min="2" max="2" width="19.8515625" style="0" customWidth="1"/>
    <col min="3" max="3" width="4.00390625" style="0" customWidth="1"/>
    <col min="4" max="4" width="4.421875" style="0" customWidth="1"/>
    <col min="5" max="5" width="4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4.28125" style="0" customWidth="1"/>
    <col min="10" max="10" width="4.00390625" style="0" customWidth="1"/>
    <col min="11" max="12" width="4.421875" style="0" customWidth="1"/>
    <col min="13" max="13" width="4.140625" style="0" customWidth="1"/>
    <col min="15" max="15" width="7.7109375" style="0" customWidth="1"/>
    <col min="16" max="16" width="4.28125" style="0" customWidth="1"/>
    <col min="17" max="17" width="4.00390625" style="0" customWidth="1"/>
    <col min="18" max="18" width="6.42187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4.421875" style="0" customWidth="1"/>
    <col min="23" max="23" width="4.8515625" style="0" customWidth="1"/>
    <col min="24" max="24" width="4.7109375" style="0" customWidth="1"/>
    <col min="25" max="25" width="5.8515625" style="0" customWidth="1"/>
    <col min="26" max="26" width="4.140625" style="0" customWidth="1"/>
  </cols>
  <sheetData>
    <row r="1" spans="1:2" ht="12.75">
      <c r="A1" s="1" t="s">
        <v>163</v>
      </c>
      <c r="B1" s="50" t="s">
        <v>146</v>
      </c>
    </row>
    <row r="2" spans="1:8" ht="12.75">
      <c r="A2" s="19">
        <v>38563</v>
      </c>
      <c r="H2" s="1" t="s">
        <v>74</v>
      </c>
    </row>
    <row r="3" spans="1:15" ht="13.5" thickBot="1">
      <c r="A3" s="18" t="s">
        <v>58</v>
      </c>
      <c r="B3" s="6"/>
      <c r="C3" s="18" t="s">
        <v>65</v>
      </c>
      <c r="D3" s="18" t="s">
        <v>66</v>
      </c>
      <c r="E3" s="18" t="s">
        <v>64</v>
      </c>
      <c r="F3" s="18" t="s">
        <v>62</v>
      </c>
      <c r="G3" s="18" t="s">
        <v>67</v>
      </c>
      <c r="H3" s="18" t="s">
        <v>68</v>
      </c>
      <c r="I3" s="18" t="s">
        <v>69</v>
      </c>
      <c r="J3" s="18" t="s">
        <v>70</v>
      </c>
      <c r="K3" s="18" t="s">
        <v>71</v>
      </c>
      <c r="L3" s="18" t="s">
        <v>72</v>
      </c>
      <c r="M3" s="18" t="s">
        <v>73</v>
      </c>
      <c r="O3" s="18" t="s">
        <v>108</v>
      </c>
    </row>
    <row r="4" spans="1:15" ht="12.75">
      <c r="A4" s="1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</row>
    <row r="5" spans="1:15" ht="12.75">
      <c r="A5" t="s">
        <v>6</v>
      </c>
      <c r="B5" t="s">
        <v>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O5" s="15">
        <f>AVERAGE(C5:M5)</f>
        <v>0</v>
      </c>
    </row>
    <row r="6" spans="2:15" ht="12.75">
      <c r="B6" t="s">
        <v>3</v>
      </c>
      <c r="C6" s="8" t="s">
        <v>105</v>
      </c>
      <c r="D6" s="8" t="s">
        <v>107</v>
      </c>
      <c r="E6" s="8" t="s">
        <v>107</v>
      </c>
      <c r="F6" s="8" t="s">
        <v>107</v>
      </c>
      <c r="G6" s="8" t="s">
        <v>107</v>
      </c>
      <c r="H6" s="8" t="s">
        <v>107</v>
      </c>
      <c r="I6" s="8" t="s">
        <v>107</v>
      </c>
      <c r="J6" s="8" t="s">
        <v>107</v>
      </c>
      <c r="K6" s="8" t="s">
        <v>107</v>
      </c>
      <c r="L6" s="8" t="s">
        <v>107</v>
      </c>
      <c r="M6" s="8" t="s">
        <v>107</v>
      </c>
      <c r="O6" s="24"/>
    </row>
    <row r="7" spans="2:15" ht="12.75">
      <c r="B7" t="s">
        <v>4</v>
      </c>
      <c r="C7" s="8">
        <v>10</v>
      </c>
      <c r="D7" s="8">
        <v>100</v>
      </c>
      <c r="E7" s="8">
        <v>100</v>
      </c>
      <c r="F7" s="8">
        <v>100</v>
      </c>
      <c r="G7" s="8">
        <v>100</v>
      </c>
      <c r="H7" s="8">
        <v>100</v>
      </c>
      <c r="I7" s="8">
        <v>100</v>
      </c>
      <c r="J7" s="8">
        <v>100</v>
      </c>
      <c r="K7" s="8">
        <v>100</v>
      </c>
      <c r="L7" s="8">
        <v>100</v>
      </c>
      <c r="M7" s="8">
        <v>100</v>
      </c>
      <c r="O7" s="15">
        <f>AVERAGE(C7:M7)</f>
        <v>91.81818181818181</v>
      </c>
    </row>
    <row r="8" spans="1:15" ht="12.75">
      <c r="A8" t="s">
        <v>5</v>
      </c>
      <c r="B8" t="s">
        <v>2</v>
      </c>
      <c r="C8" s="8">
        <v>10</v>
      </c>
      <c r="D8" s="8">
        <v>20</v>
      </c>
      <c r="E8" s="8">
        <v>12</v>
      </c>
      <c r="F8" s="8">
        <v>14</v>
      </c>
      <c r="G8" s="8">
        <v>40</v>
      </c>
      <c r="H8" s="8">
        <v>8</v>
      </c>
      <c r="I8" s="8">
        <v>10</v>
      </c>
      <c r="J8" s="8">
        <v>50</v>
      </c>
      <c r="K8" s="8">
        <v>30</v>
      </c>
      <c r="L8" s="8">
        <v>34</v>
      </c>
      <c r="M8" s="8">
        <v>20</v>
      </c>
      <c r="O8" s="15">
        <f>AVERAGE(C8:M8)</f>
        <v>22.545454545454547</v>
      </c>
    </row>
    <row r="9" spans="2:15" ht="12.75">
      <c r="B9" t="s">
        <v>3</v>
      </c>
      <c r="C9" s="8" t="s">
        <v>56</v>
      </c>
      <c r="D9" s="8" t="s">
        <v>56</v>
      </c>
      <c r="E9" s="8" t="s">
        <v>55</v>
      </c>
      <c r="F9" s="8" t="s">
        <v>56</v>
      </c>
      <c r="G9" s="8" t="s">
        <v>107</v>
      </c>
      <c r="H9" s="8" t="s">
        <v>55</v>
      </c>
      <c r="I9" s="8" t="s">
        <v>107</v>
      </c>
      <c r="J9" s="8" t="s">
        <v>107</v>
      </c>
      <c r="K9" s="8" t="s">
        <v>107</v>
      </c>
      <c r="L9" s="8" t="s">
        <v>107</v>
      </c>
      <c r="M9" s="8" t="s">
        <v>75</v>
      </c>
      <c r="O9" s="15"/>
    </row>
    <row r="10" spans="2:15" ht="12.75">
      <c r="B10" t="s">
        <v>4</v>
      </c>
      <c r="C10" s="8">
        <v>10</v>
      </c>
      <c r="D10" s="8">
        <v>90</v>
      </c>
      <c r="E10" s="8">
        <v>50</v>
      </c>
      <c r="F10" s="8">
        <v>100</v>
      </c>
      <c r="G10" s="8">
        <v>100</v>
      </c>
      <c r="H10" s="8">
        <v>60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O10" s="15">
        <f>AVERAGE(C10:M10)</f>
        <v>82.72727272727273</v>
      </c>
    </row>
    <row r="11" spans="1:15" ht="12.75">
      <c r="A11" t="s">
        <v>7</v>
      </c>
      <c r="B11" t="s">
        <v>2</v>
      </c>
      <c r="C11" s="8">
        <v>14</v>
      </c>
      <c r="D11" s="8">
        <v>16</v>
      </c>
      <c r="E11" s="8">
        <v>8</v>
      </c>
      <c r="F11" s="8">
        <v>18</v>
      </c>
      <c r="G11" s="8">
        <v>44</v>
      </c>
      <c r="H11" s="8">
        <v>6</v>
      </c>
      <c r="I11" s="8">
        <v>10</v>
      </c>
      <c r="J11" s="8">
        <v>35</v>
      </c>
      <c r="K11" s="8">
        <v>26</v>
      </c>
      <c r="L11" s="8">
        <v>30</v>
      </c>
      <c r="M11" s="8">
        <v>34</v>
      </c>
      <c r="O11" s="15">
        <f>AVERAGE(C11:M11)</f>
        <v>21.90909090909091</v>
      </c>
    </row>
    <row r="12" spans="2:15" ht="12.75">
      <c r="B12" t="s">
        <v>3</v>
      </c>
      <c r="C12" s="8" t="s">
        <v>105</v>
      </c>
      <c r="D12" s="8" t="s">
        <v>105</v>
      </c>
      <c r="E12" s="8" t="s">
        <v>56</v>
      </c>
      <c r="F12" s="8" t="s">
        <v>56</v>
      </c>
      <c r="G12" s="8" t="s">
        <v>107</v>
      </c>
      <c r="H12" s="8" t="s">
        <v>55</v>
      </c>
      <c r="I12" s="8" t="s">
        <v>75</v>
      </c>
      <c r="J12" s="8" t="s">
        <v>107</v>
      </c>
      <c r="K12" s="8" t="s">
        <v>107</v>
      </c>
      <c r="L12" s="8" t="s">
        <v>107</v>
      </c>
      <c r="M12" s="8" t="s">
        <v>107</v>
      </c>
      <c r="O12" s="15"/>
    </row>
    <row r="13" spans="2:15" ht="12.75">
      <c r="B13" t="s">
        <v>4</v>
      </c>
      <c r="C13" s="8">
        <v>0</v>
      </c>
      <c r="D13" s="8">
        <v>70</v>
      </c>
      <c r="E13" s="8">
        <v>80</v>
      </c>
      <c r="F13" s="8">
        <v>100</v>
      </c>
      <c r="G13" s="8">
        <v>100</v>
      </c>
      <c r="H13" s="8">
        <v>40</v>
      </c>
      <c r="I13" s="8">
        <v>100</v>
      </c>
      <c r="J13" s="8">
        <v>100</v>
      </c>
      <c r="K13" s="8">
        <v>100</v>
      </c>
      <c r="L13" s="8">
        <v>100</v>
      </c>
      <c r="M13" s="8">
        <v>100</v>
      </c>
      <c r="O13" s="15">
        <f>AVERAGE(C13:M13)</f>
        <v>80.9090909090909</v>
      </c>
    </row>
    <row r="14" spans="1:15" ht="12.75">
      <c r="A14" t="s">
        <v>8</v>
      </c>
      <c r="B14" t="s">
        <v>2</v>
      </c>
      <c r="C14" s="8">
        <v>10</v>
      </c>
      <c r="D14" s="8">
        <v>10</v>
      </c>
      <c r="E14" s="8">
        <v>10</v>
      </c>
      <c r="F14" s="8">
        <v>23</v>
      </c>
      <c r="G14" s="8">
        <v>32</v>
      </c>
      <c r="H14" s="8">
        <v>9</v>
      </c>
      <c r="I14" s="8">
        <v>10</v>
      </c>
      <c r="J14" s="8">
        <v>20</v>
      </c>
      <c r="K14" s="8">
        <v>28</v>
      </c>
      <c r="L14" s="8">
        <v>30</v>
      </c>
      <c r="M14" s="8">
        <v>32</v>
      </c>
      <c r="O14" s="15">
        <f>AVERAGE(C14:M14)</f>
        <v>19.454545454545453</v>
      </c>
    </row>
    <row r="15" spans="2:15" ht="12.75">
      <c r="B15" t="s">
        <v>3</v>
      </c>
      <c r="C15" s="8" t="s">
        <v>56</v>
      </c>
      <c r="D15" s="8" t="s">
        <v>107</v>
      </c>
      <c r="E15" s="8" t="s">
        <v>56</v>
      </c>
      <c r="F15" s="8" t="s">
        <v>56</v>
      </c>
      <c r="G15" s="8" t="s">
        <v>107</v>
      </c>
      <c r="H15" s="8" t="s">
        <v>165</v>
      </c>
      <c r="I15" s="8" t="s">
        <v>55</v>
      </c>
      <c r="J15" s="8" t="s">
        <v>107</v>
      </c>
      <c r="K15" s="8" t="s">
        <v>107</v>
      </c>
      <c r="L15" s="8" t="s">
        <v>107</v>
      </c>
      <c r="M15" s="8" t="s">
        <v>107</v>
      </c>
      <c r="O15" s="15"/>
    </row>
    <row r="16" spans="2:15" ht="12.75">
      <c r="B16" t="s">
        <v>4</v>
      </c>
      <c r="C16" s="8">
        <v>10</v>
      </c>
      <c r="D16" s="8">
        <v>100</v>
      </c>
      <c r="E16" s="8">
        <v>80</v>
      </c>
      <c r="F16" s="8">
        <v>100</v>
      </c>
      <c r="G16" s="8">
        <v>100</v>
      </c>
      <c r="H16" s="8">
        <v>100</v>
      </c>
      <c r="I16" s="8">
        <v>50</v>
      </c>
      <c r="J16" s="8">
        <v>100</v>
      </c>
      <c r="K16" s="8">
        <v>100</v>
      </c>
      <c r="L16" s="8">
        <v>100</v>
      </c>
      <c r="M16" s="8">
        <v>100</v>
      </c>
      <c r="O16" s="15">
        <f>AVERAGE(C16:M16)</f>
        <v>85.45454545454545</v>
      </c>
    </row>
    <row r="17" spans="1:15" ht="12.75">
      <c r="A17" t="s">
        <v>9</v>
      </c>
      <c r="B17" t="s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30</v>
      </c>
      <c r="M17" s="8">
        <v>0</v>
      </c>
      <c r="O17" s="15">
        <f>AVERAGE(C17:M17)</f>
        <v>2.727272727272727</v>
      </c>
    </row>
    <row r="18" spans="2:15" ht="12.75">
      <c r="B18" t="s">
        <v>3</v>
      </c>
      <c r="C18" s="8" t="s">
        <v>105</v>
      </c>
      <c r="D18" s="8" t="s">
        <v>55</v>
      </c>
      <c r="E18" s="8" t="s">
        <v>56</v>
      </c>
      <c r="F18" s="8" t="s">
        <v>107</v>
      </c>
      <c r="G18" s="8" t="s">
        <v>107</v>
      </c>
      <c r="H18" s="8" t="s">
        <v>107</v>
      </c>
      <c r="I18" s="8" t="s">
        <v>107</v>
      </c>
      <c r="J18" s="8" t="s">
        <v>107</v>
      </c>
      <c r="K18" s="8" t="s">
        <v>107</v>
      </c>
      <c r="L18" s="8" t="s">
        <v>107</v>
      </c>
      <c r="M18" s="8" t="s">
        <v>107</v>
      </c>
      <c r="O18" s="15"/>
    </row>
    <row r="19" spans="2:15" ht="12.75">
      <c r="B19" t="s">
        <v>4</v>
      </c>
      <c r="C19" s="8">
        <v>100</v>
      </c>
      <c r="D19" s="8">
        <v>100</v>
      </c>
      <c r="E19" s="8">
        <v>80</v>
      </c>
      <c r="F19" s="8">
        <v>100</v>
      </c>
      <c r="G19" s="8">
        <v>100</v>
      </c>
      <c r="H19" s="8">
        <v>100</v>
      </c>
      <c r="I19" s="8">
        <v>100</v>
      </c>
      <c r="J19" s="8">
        <v>100</v>
      </c>
      <c r="K19" s="8">
        <v>100</v>
      </c>
      <c r="L19" s="8">
        <v>100</v>
      </c>
      <c r="M19" s="8">
        <v>100</v>
      </c>
      <c r="O19" s="15">
        <f>AVERAGE(C19:M19)</f>
        <v>98.18181818181819</v>
      </c>
    </row>
    <row r="20" spans="1:15" ht="12.75">
      <c r="A20" s="1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O20" s="4"/>
    </row>
    <row r="21" spans="1:15" ht="12.75">
      <c r="A21" t="s">
        <v>11</v>
      </c>
      <c r="B21" t="s">
        <v>1</v>
      </c>
      <c r="C21" s="8">
        <v>10</v>
      </c>
      <c r="D21" s="8">
        <v>30</v>
      </c>
      <c r="E21" s="8">
        <v>40</v>
      </c>
      <c r="F21" s="8">
        <v>5</v>
      </c>
      <c r="G21" s="8">
        <v>15</v>
      </c>
      <c r="H21" s="8">
        <v>15</v>
      </c>
      <c r="I21" s="8">
        <v>10</v>
      </c>
      <c r="J21" s="8">
        <v>55</v>
      </c>
      <c r="K21" s="8">
        <v>15</v>
      </c>
      <c r="L21" s="8">
        <v>5</v>
      </c>
      <c r="M21" s="13">
        <v>15</v>
      </c>
      <c r="O21" s="15">
        <f>AVERAGE(C21:M21)</f>
        <v>19.545454545454547</v>
      </c>
    </row>
    <row r="22" spans="2:22" ht="12.75">
      <c r="B22" t="s">
        <v>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O22" s="15" t="s">
        <v>58</v>
      </c>
      <c r="Q22" s="1" t="s">
        <v>134</v>
      </c>
      <c r="V22" s="27">
        <f>((O5+O8+O11+O14+O17)/5)/100</f>
        <v>0.1332727272727273</v>
      </c>
    </row>
    <row r="23" spans="2:22" ht="12.75">
      <c r="B23" t="s">
        <v>12</v>
      </c>
      <c r="C23" s="8">
        <v>30</v>
      </c>
      <c r="D23" s="8">
        <v>30</v>
      </c>
      <c r="E23" s="8">
        <v>20</v>
      </c>
      <c r="F23" s="8">
        <v>45</v>
      </c>
      <c r="G23" s="8">
        <v>40</v>
      </c>
      <c r="H23" s="13">
        <v>25</v>
      </c>
      <c r="I23" s="8">
        <v>10</v>
      </c>
      <c r="J23" s="8">
        <v>15</v>
      </c>
      <c r="K23" s="8">
        <v>40</v>
      </c>
      <c r="L23" s="8">
        <v>110</v>
      </c>
      <c r="M23" s="8">
        <v>30</v>
      </c>
      <c r="O23" s="15">
        <f aca="true" t="shared" si="0" ref="O23:O45">AVERAGE(C23:M23)</f>
        <v>35.90909090909091</v>
      </c>
      <c r="V23" s="4"/>
    </row>
    <row r="24" spans="2:22" ht="12.75">
      <c r="B24" t="s">
        <v>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0.2</v>
      </c>
      <c r="M24" s="14">
        <v>0</v>
      </c>
      <c r="O24" s="15">
        <f t="shared" si="0"/>
        <v>0.018181818181818184</v>
      </c>
      <c r="Q24" s="1"/>
      <c r="V24" s="15"/>
    </row>
    <row r="25" spans="1:22" ht="12.75">
      <c r="A25" t="s">
        <v>13</v>
      </c>
      <c r="C25" s="14">
        <v>1.5</v>
      </c>
      <c r="D25" s="14">
        <v>1.7</v>
      </c>
      <c r="E25" s="14">
        <v>1.4</v>
      </c>
      <c r="F25" s="14">
        <v>1.3</v>
      </c>
      <c r="G25" s="14">
        <v>1.3</v>
      </c>
      <c r="H25" s="14">
        <v>1.8</v>
      </c>
      <c r="I25" s="14">
        <v>2.3</v>
      </c>
      <c r="J25" s="14">
        <v>2.6</v>
      </c>
      <c r="K25" s="14">
        <v>1.7</v>
      </c>
      <c r="L25" s="14">
        <v>1.3</v>
      </c>
      <c r="M25" s="14">
        <v>2.1</v>
      </c>
      <c r="O25" s="15">
        <f t="shared" si="0"/>
        <v>1.7272727272727273</v>
      </c>
      <c r="Q25" s="4"/>
      <c r="R25" s="4"/>
      <c r="S25" s="4"/>
      <c r="T25" s="4"/>
      <c r="U25" s="4" t="s">
        <v>58</v>
      </c>
      <c r="V25" s="4"/>
    </row>
    <row r="26" spans="1:22" ht="12.75">
      <c r="A26" t="s">
        <v>14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O26" s="15">
        <f t="shared" si="0"/>
        <v>0</v>
      </c>
      <c r="Q26" s="4"/>
      <c r="R26" s="4"/>
      <c r="S26" s="4"/>
      <c r="T26" s="4"/>
      <c r="U26" s="4"/>
      <c r="V26" s="4"/>
    </row>
    <row r="27" spans="1:22" ht="12.75">
      <c r="A27" t="s">
        <v>15</v>
      </c>
      <c r="C27" s="49">
        <v>4</v>
      </c>
      <c r="D27" s="49">
        <v>5</v>
      </c>
      <c r="E27" s="49">
        <v>4.2</v>
      </c>
      <c r="F27" s="14">
        <v>1.6</v>
      </c>
      <c r="G27" s="14">
        <v>1.8</v>
      </c>
      <c r="H27" s="14">
        <v>4.2</v>
      </c>
      <c r="I27" s="14">
        <v>4.9</v>
      </c>
      <c r="J27" s="14">
        <v>4</v>
      </c>
      <c r="K27" s="14">
        <v>2.8</v>
      </c>
      <c r="L27" s="14">
        <v>1.4</v>
      </c>
      <c r="M27" s="14">
        <v>2.6</v>
      </c>
      <c r="O27" s="15">
        <f t="shared" si="0"/>
        <v>3.3181818181818175</v>
      </c>
      <c r="Q27" s="1" t="s">
        <v>136</v>
      </c>
      <c r="V27" s="15">
        <f>O27</f>
        <v>3.3181818181818175</v>
      </c>
    </row>
    <row r="28" spans="1:22" ht="12.75">
      <c r="A28" t="s">
        <v>16</v>
      </c>
      <c r="C28" s="49" t="s">
        <v>164</v>
      </c>
      <c r="D28" s="49">
        <v>0.4</v>
      </c>
      <c r="E28" s="49">
        <v>0.3</v>
      </c>
      <c r="F28" s="14">
        <v>0.4</v>
      </c>
      <c r="G28" s="14">
        <v>0.3</v>
      </c>
      <c r="H28" s="14">
        <v>0.3</v>
      </c>
      <c r="I28" s="14">
        <v>0.3</v>
      </c>
      <c r="J28" s="14">
        <v>0.3</v>
      </c>
      <c r="K28" s="14">
        <v>0.3</v>
      </c>
      <c r="L28" s="14">
        <v>0.3</v>
      </c>
      <c r="M28" s="14">
        <v>0.3</v>
      </c>
      <c r="O28" s="15">
        <f t="shared" si="0"/>
        <v>0.31999999999999995</v>
      </c>
      <c r="Q28" s="1" t="s">
        <v>137</v>
      </c>
      <c r="V28" s="15">
        <f>O28</f>
        <v>0.31999999999999995</v>
      </c>
    </row>
    <row r="29" spans="1:22" ht="12.75">
      <c r="A29" t="s">
        <v>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O29" s="15">
        <f t="shared" si="0"/>
        <v>0</v>
      </c>
      <c r="Q29" s="1"/>
      <c r="V29" s="25"/>
    </row>
    <row r="30" spans="1:15" ht="12.75">
      <c r="A30" s="1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O30" s="4"/>
    </row>
    <row r="31" spans="1:15" ht="12.75">
      <c r="A31" t="s">
        <v>19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/>
      <c r="O31" s="15">
        <f>AVERAGE(C31:L31)</f>
        <v>1</v>
      </c>
    </row>
    <row r="32" spans="1:15" ht="12.75">
      <c r="A32" t="s">
        <v>20</v>
      </c>
      <c r="C32" s="8">
        <v>3</v>
      </c>
      <c r="D32" s="8">
        <v>2</v>
      </c>
      <c r="E32" s="8">
        <v>3</v>
      </c>
      <c r="F32" s="8">
        <v>2</v>
      </c>
      <c r="G32" s="8">
        <v>2</v>
      </c>
      <c r="H32" s="8">
        <v>1</v>
      </c>
      <c r="I32" s="8">
        <v>2</v>
      </c>
      <c r="J32" s="8">
        <v>3</v>
      </c>
      <c r="K32" s="8">
        <v>2</v>
      </c>
      <c r="L32" s="8">
        <v>2</v>
      </c>
      <c r="M32" s="8"/>
      <c r="O32" s="15">
        <f aca="true" t="shared" si="1" ref="O32:O38">AVERAGE(C32:L32)</f>
        <v>2.2</v>
      </c>
    </row>
    <row r="33" spans="1:15" ht="12.75">
      <c r="A33" t="s">
        <v>21</v>
      </c>
      <c r="C33" s="8">
        <v>0</v>
      </c>
      <c r="D33" s="8">
        <v>1</v>
      </c>
      <c r="E33" s="8">
        <v>1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O33" s="15">
        <f t="shared" si="1"/>
        <v>0.3</v>
      </c>
    </row>
    <row r="34" spans="1:15" ht="12.75">
      <c r="A34" t="s">
        <v>22</v>
      </c>
      <c r="C34" s="8">
        <v>0</v>
      </c>
      <c r="D34" s="8">
        <v>1</v>
      </c>
      <c r="E34" s="8">
        <v>1</v>
      </c>
      <c r="F34" s="8">
        <v>1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O34" s="15">
        <f t="shared" si="1"/>
        <v>0.4</v>
      </c>
    </row>
    <row r="35" spans="1:15" ht="12.75">
      <c r="A35" t="s">
        <v>23</v>
      </c>
      <c r="C35" s="8">
        <v>1</v>
      </c>
      <c r="D35" s="8">
        <v>1</v>
      </c>
      <c r="E35" s="8">
        <v>2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/>
      <c r="O35" s="15">
        <f t="shared" si="1"/>
        <v>1.1</v>
      </c>
    </row>
    <row r="36" spans="1:15" ht="12.75">
      <c r="A36" t="s">
        <v>24</v>
      </c>
      <c r="C36" s="8">
        <v>0</v>
      </c>
      <c r="D36" s="8">
        <v>1</v>
      </c>
      <c r="E36" s="8">
        <v>0</v>
      </c>
      <c r="F36" s="8">
        <v>1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1</v>
      </c>
      <c r="M36" s="8"/>
      <c r="O36" s="15">
        <f t="shared" si="1"/>
        <v>0.7</v>
      </c>
    </row>
    <row r="37" spans="1:15" ht="12.75">
      <c r="A37" t="s">
        <v>25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O37" s="15">
        <f t="shared" si="1"/>
        <v>0</v>
      </c>
    </row>
    <row r="38" spans="1:22" ht="12.75">
      <c r="A3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O38" s="15">
        <f t="shared" si="1"/>
        <v>0</v>
      </c>
      <c r="Q38" s="1" t="s">
        <v>124</v>
      </c>
      <c r="V38" s="15">
        <f>(SUM(O31:O38))/8</f>
        <v>0.7125</v>
      </c>
    </row>
    <row r="39" spans="1:15" ht="12.75">
      <c r="A39" s="1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O39" s="4"/>
    </row>
    <row r="40" spans="1:15" ht="12.75">
      <c r="A40" t="s">
        <v>28</v>
      </c>
      <c r="C40" s="13">
        <v>0</v>
      </c>
      <c r="D40" s="13">
        <v>0</v>
      </c>
      <c r="E40" s="13">
        <v>6</v>
      </c>
      <c r="F40" s="13">
        <v>0</v>
      </c>
      <c r="G40" s="13">
        <v>6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O40" s="15">
        <f t="shared" si="0"/>
        <v>1.0909090909090908</v>
      </c>
    </row>
    <row r="41" spans="1:15" ht="12.75">
      <c r="A41" t="s">
        <v>29</v>
      </c>
      <c r="C41" s="13">
        <v>0</v>
      </c>
      <c r="D41" s="13">
        <v>2</v>
      </c>
      <c r="E41" s="13">
        <v>0</v>
      </c>
      <c r="F41" s="13">
        <v>7</v>
      </c>
      <c r="G41" s="13">
        <v>5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O41" s="15">
        <f t="shared" si="0"/>
        <v>1.2727272727272727</v>
      </c>
    </row>
    <row r="42" spans="1:15" ht="12.75">
      <c r="A42" t="s">
        <v>30</v>
      </c>
      <c r="C42" s="13">
        <v>0</v>
      </c>
      <c r="D42" s="13">
        <v>0</v>
      </c>
      <c r="E42" s="13">
        <v>0</v>
      </c>
      <c r="F42" s="13">
        <v>3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O42" s="15">
        <f t="shared" si="0"/>
        <v>0.2727272727272727</v>
      </c>
    </row>
    <row r="43" spans="1:15" ht="12.75">
      <c r="A43" t="s">
        <v>31</v>
      </c>
      <c r="C43" s="13">
        <v>3</v>
      </c>
      <c r="D43" s="13">
        <v>0</v>
      </c>
      <c r="E43" s="13">
        <v>0</v>
      </c>
      <c r="F43" s="13">
        <v>2</v>
      </c>
      <c r="G43" s="13">
        <v>11</v>
      </c>
      <c r="H43" s="13">
        <v>0</v>
      </c>
      <c r="I43" s="13">
        <v>0</v>
      </c>
      <c r="J43" s="13">
        <v>0</v>
      </c>
      <c r="K43" s="13">
        <v>9</v>
      </c>
      <c r="L43" s="13">
        <v>0</v>
      </c>
      <c r="M43" s="13">
        <v>0</v>
      </c>
      <c r="O43" s="15">
        <f t="shared" si="0"/>
        <v>2.272727272727273</v>
      </c>
    </row>
    <row r="44" spans="1:15" ht="12.75">
      <c r="A44" t="s">
        <v>6</v>
      </c>
      <c r="C44" s="13">
        <v>0</v>
      </c>
      <c r="D44" s="13">
        <v>2</v>
      </c>
      <c r="E44" s="13">
        <v>0</v>
      </c>
      <c r="F44" s="13">
        <v>7</v>
      </c>
      <c r="G44" s="13">
        <v>5</v>
      </c>
      <c r="H44" s="13">
        <v>0</v>
      </c>
      <c r="I44" s="13">
        <v>0</v>
      </c>
      <c r="J44" s="13">
        <v>2</v>
      </c>
      <c r="K44" s="13">
        <v>0</v>
      </c>
      <c r="L44" s="13">
        <v>0</v>
      </c>
      <c r="M44" s="13">
        <v>0</v>
      </c>
      <c r="O44" s="15">
        <f t="shared" si="0"/>
        <v>1.4545454545454546</v>
      </c>
    </row>
    <row r="45" spans="1:22" ht="12.75">
      <c r="A45" t="s">
        <v>9</v>
      </c>
      <c r="C45" s="13">
        <v>4</v>
      </c>
      <c r="D45" s="13">
        <v>0</v>
      </c>
      <c r="E45" s="13">
        <v>0</v>
      </c>
      <c r="F45" s="13">
        <v>2</v>
      </c>
      <c r="G45" s="13">
        <v>11</v>
      </c>
      <c r="H45" s="13">
        <v>0</v>
      </c>
      <c r="I45" s="13">
        <v>0</v>
      </c>
      <c r="J45" s="13">
        <v>0</v>
      </c>
      <c r="K45" s="13">
        <v>9</v>
      </c>
      <c r="L45" s="13">
        <v>0</v>
      </c>
      <c r="M45" s="13">
        <v>0</v>
      </c>
      <c r="O45" s="15">
        <f t="shared" si="0"/>
        <v>2.3636363636363638</v>
      </c>
      <c r="Q45" s="1" t="s">
        <v>125</v>
      </c>
      <c r="V45" s="15">
        <f>(SUM(O40:O45))/6</f>
        <v>1.4545454545454544</v>
      </c>
    </row>
    <row r="46" spans="1:22" ht="12.75">
      <c r="A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58</v>
      </c>
      <c r="O46" s="4"/>
      <c r="Q46" t="s">
        <v>145</v>
      </c>
      <c r="V46">
        <f>(V45/17)*100</f>
        <v>8.55614973262032</v>
      </c>
    </row>
    <row r="47" spans="1:15" ht="12.75">
      <c r="A47" s="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O47" s="4"/>
    </row>
    <row r="48" spans="1:15" ht="12.75">
      <c r="A48" s="2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58</v>
      </c>
      <c r="O48" s="4"/>
    </row>
    <row r="49" spans="1:15" ht="12.75">
      <c r="A49" t="s">
        <v>34</v>
      </c>
      <c r="C49" s="8" t="s">
        <v>59</v>
      </c>
      <c r="D49" s="8" t="s">
        <v>59</v>
      </c>
      <c r="E49" s="8" t="s">
        <v>59</v>
      </c>
      <c r="F49" s="8" t="s">
        <v>62</v>
      </c>
      <c r="G49" s="8" t="s">
        <v>59</v>
      </c>
      <c r="H49" s="8" t="s">
        <v>59</v>
      </c>
      <c r="I49" s="8" t="s">
        <v>59</v>
      </c>
      <c r="J49" s="8" t="s">
        <v>59</v>
      </c>
      <c r="K49" s="8" t="s">
        <v>59</v>
      </c>
      <c r="L49" s="8" t="s">
        <v>59</v>
      </c>
      <c r="M49" s="8" t="s">
        <v>59</v>
      </c>
      <c r="O49" s="9"/>
    </row>
    <row r="50" spans="1:15" ht="12.75">
      <c r="A50" t="s">
        <v>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O50" s="15">
        <f>AVERAGE(C50:M50)</f>
        <v>0</v>
      </c>
    </row>
    <row r="51" spans="1:15" ht="12.75">
      <c r="A51" t="s">
        <v>36</v>
      </c>
      <c r="C51" s="8">
        <v>0</v>
      </c>
      <c r="D51" s="8">
        <v>0</v>
      </c>
      <c r="E51" s="8">
        <v>0</v>
      </c>
      <c r="F51" s="8">
        <v>15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O51" s="15">
        <f>AVERAGE(C51:M51)</f>
        <v>1.3636363636363635</v>
      </c>
    </row>
    <row r="52" spans="1:15" ht="12.75">
      <c r="A52" s="2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2.75">
      <c r="A53" s="5" t="s">
        <v>34</v>
      </c>
      <c r="C53" s="8" t="s">
        <v>59</v>
      </c>
      <c r="D53" s="8" t="s">
        <v>59</v>
      </c>
      <c r="E53" s="8" t="s">
        <v>59</v>
      </c>
      <c r="F53" s="8" t="s">
        <v>59</v>
      </c>
      <c r="G53" s="8" t="s">
        <v>59</v>
      </c>
      <c r="H53" s="8" t="s">
        <v>59</v>
      </c>
      <c r="I53" s="8" t="s">
        <v>59</v>
      </c>
      <c r="J53" s="8" t="s">
        <v>59</v>
      </c>
      <c r="K53" s="8" t="s">
        <v>59</v>
      </c>
      <c r="L53" s="8" t="s">
        <v>59</v>
      </c>
      <c r="M53" s="8" t="s">
        <v>59</v>
      </c>
      <c r="O53" s="9"/>
    </row>
    <row r="54" spans="1:15" ht="12.75">
      <c r="A54" t="s">
        <v>38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O54" s="15">
        <f aca="true" t="shared" si="2" ref="O54:O59">AVERAGE(C54:M54)</f>
        <v>0</v>
      </c>
    </row>
    <row r="55" spans="1:15" ht="12.75">
      <c r="A55" t="s">
        <v>39</v>
      </c>
      <c r="C55" s="8">
        <v>0</v>
      </c>
      <c r="D55" s="8">
        <v>5</v>
      </c>
      <c r="E55" s="8">
        <v>10</v>
      </c>
      <c r="F55" s="8">
        <v>20</v>
      </c>
      <c r="G55" s="8">
        <v>15</v>
      </c>
      <c r="H55" s="8">
        <v>5</v>
      </c>
      <c r="I55" s="8">
        <v>35</v>
      </c>
      <c r="J55" s="8">
        <v>25</v>
      </c>
      <c r="K55" s="8">
        <v>5</v>
      </c>
      <c r="L55" s="8">
        <v>15</v>
      </c>
      <c r="M55" s="8">
        <v>5</v>
      </c>
      <c r="O55" s="15">
        <f t="shared" si="2"/>
        <v>12.727272727272727</v>
      </c>
    </row>
    <row r="56" spans="1:15" ht="12.75">
      <c r="A56" s="3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O56" s="4"/>
    </row>
    <row r="57" spans="1:15" ht="12.75">
      <c r="A57" t="s">
        <v>41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O57" s="15">
        <f t="shared" si="2"/>
        <v>0</v>
      </c>
    </row>
    <row r="58" spans="1:15" ht="12.75">
      <c r="A58" t="s">
        <v>39</v>
      </c>
      <c r="C58" s="8">
        <v>80</v>
      </c>
      <c r="D58" s="8">
        <v>85</v>
      </c>
      <c r="E58" s="8">
        <v>90</v>
      </c>
      <c r="F58" s="8">
        <v>95</v>
      </c>
      <c r="G58" s="8">
        <v>97</v>
      </c>
      <c r="H58" s="8">
        <v>95</v>
      </c>
      <c r="I58" s="8">
        <v>95</v>
      </c>
      <c r="J58" s="8">
        <v>95</v>
      </c>
      <c r="K58" s="8">
        <v>95</v>
      </c>
      <c r="L58" s="8">
        <v>95</v>
      </c>
      <c r="M58" s="8">
        <v>97</v>
      </c>
      <c r="O58" s="15">
        <f t="shared" si="2"/>
        <v>92.63636363636364</v>
      </c>
    </row>
    <row r="59" spans="1:15" ht="12.75">
      <c r="A59" t="s">
        <v>42</v>
      </c>
      <c r="C59" s="8">
        <v>20</v>
      </c>
      <c r="D59" s="8">
        <v>15</v>
      </c>
      <c r="E59" s="8">
        <v>10</v>
      </c>
      <c r="F59" s="8">
        <v>5</v>
      </c>
      <c r="G59" s="8">
        <v>3</v>
      </c>
      <c r="H59" s="8">
        <v>5</v>
      </c>
      <c r="I59" s="8">
        <v>5</v>
      </c>
      <c r="J59" s="8">
        <v>5</v>
      </c>
      <c r="K59" s="8">
        <v>5</v>
      </c>
      <c r="L59" s="8">
        <v>5</v>
      </c>
      <c r="M59" s="8">
        <v>3</v>
      </c>
      <c r="O59" s="15">
        <f t="shared" si="2"/>
        <v>7.363636363636363</v>
      </c>
    </row>
    <row r="60" spans="1:15" ht="12.75">
      <c r="A60" s="2" t="s">
        <v>43</v>
      </c>
      <c r="C60" s="4"/>
      <c r="D60" s="4"/>
      <c r="E60" s="4"/>
      <c r="F60" s="4"/>
      <c r="G60" s="4"/>
      <c r="H60" s="4"/>
      <c r="I60" s="4"/>
      <c r="J60" s="4"/>
      <c r="K60" s="4" t="s">
        <v>58</v>
      </c>
      <c r="L60" s="4"/>
      <c r="M60" s="7"/>
      <c r="O60" s="4"/>
    </row>
    <row r="61" spans="1:15" ht="12.75">
      <c r="A61" t="s">
        <v>44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/>
    </row>
    <row r="62" spans="1:15" ht="12.75">
      <c r="A62" t="s">
        <v>45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9"/>
    </row>
    <row r="63" spans="1:15" ht="12.75">
      <c r="A63" t="s">
        <v>46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/>
    </row>
    <row r="64" spans="1:15" ht="12.75">
      <c r="A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9"/>
    </row>
    <row r="65" spans="1:15" ht="12.75">
      <c r="A65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/>
    </row>
    <row r="66" spans="1:15" ht="12.75">
      <c r="A66" t="s">
        <v>49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9"/>
    </row>
    <row r="67" spans="1:15" ht="12.75">
      <c r="A67" t="s">
        <v>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/>
    </row>
    <row r="68" spans="1:15" ht="12.75">
      <c r="A68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9"/>
    </row>
    <row r="69" spans="1:15" ht="12.75">
      <c r="A69" t="s">
        <v>52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/>
    </row>
    <row r="70" spans="1:15" ht="12.75">
      <c r="A70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9"/>
    </row>
    <row r="71" spans="1:15" ht="12.75">
      <c r="A71" t="s">
        <v>54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/>
    </row>
    <row r="72" spans="1:15" ht="12.75">
      <c r="A72" s="1" t="s">
        <v>61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O72" s="4"/>
    </row>
    <row r="73" spans="1:15" ht="12.75">
      <c r="A73" s="2" t="s">
        <v>33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7" t="s">
        <v>58</v>
      </c>
      <c r="O73" s="4"/>
    </row>
    <row r="74" spans="1:15" ht="12.75">
      <c r="A74" t="s">
        <v>34</v>
      </c>
      <c r="C74" s="8" t="s">
        <v>59</v>
      </c>
      <c r="D74" s="8" t="s">
        <v>59</v>
      </c>
      <c r="E74" s="8" t="s">
        <v>59</v>
      </c>
      <c r="F74" s="8" t="s">
        <v>59</v>
      </c>
      <c r="G74" s="8" t="s">
        <v>59</v>
      </c>
      <c r="H74" s="8" t="s">
        <v>59</v>
      </c>
      <c r="I74" s="8" t="s">
        <v>59</v>
      </c>
      <c r="J74" s="8" t="s">
        <v>59</v>
      </c>
      <c r="K74" s="8" t="s">
        <v>59</v>
      </c>
      <c r="L74" s="8" t="s">
        <v>59</v>
      </c>
      <c r="M74" s="8" t="s">
        <v>59</v>
      </c>
      <c r="O74" s="9"/>
    </row>
    <row r="75" spans="1:15" ht="12.75">
      <c r="A75" t="s">
        <v>35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O75" s="15">
        <f>AVERAGE(C75:M75)</f>
        <v>0</v>
      </c>
    </row>
    <row r="76" spans="1:15" ht="12.75">
      <c r="A76" t="s">
        <v>36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O76" s="15">
        <f>AVERAGE(C76:M76)</f>
        <v>0</v>
      </c>
    </row>
    <row r="77" spans="1:15" ht="12.75">
      <c r="A77" s="2" t="s">
        <v>37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2.75">
      <c r="A78" s="2" t="s">
        <v>63</v>
      </c>
      <c r="C78" s="13" t="s">
        <v>59</v>
      </c>
      <c r="D78" s="13" t="s">
        <v>59</v>
      </c>
      <c r="E78" s="13" t="s">
        <v>62</v>
      </c>
      <c r="F78" s="13" t="s">
        <v>59</v>
      </c>
      <c r="G78" s="13" t="s">
        <v>59</v>
      </c>
      <c r="H78" s="13" t="s">
        <v>59</v>
      </c>
      <c r="I78" s="13" t="s">
        <v>59</v>
      </c>
      <c r="J78" s="13" t="s">
        <v>59</v>
      </c>
      <c r="K78" s="13" t="s">
        <v>59</v>
      </c>
      <c r="L78" s="13" t="s">
        <v>59</v>
      </c>
      <c r="M78" s="13" t="s">
        <v>59</v>
      </c>
      <c r="O78" s="9"/>
    </row>
    <row r="79" spans="1:15" ht="12.75">
      <c r="A79" t="s">
        <v>38</v>
      </c>
      <c r="C79" s="8">
        <v>0</v>
      </c>
      <c r="D79" s="8">
        <v>0</v>
      </c>
      <c r="E79" s="8">
        <v>15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O79" s="15">
        <f>AVERAGE(C79:M79)</f>
        <v>1.3636363636363635</v>
      </c>
    </row>
    <row r="80" spans="1:15" ht="12.75">
      <c r="A80" t="s">
        <v>39</v>
      </c>
      <c r="C80" s="8">
        <v>0</v>
      </c>
      <c r="D80" s="8">
        <v>0</v>
      </c>
      <c r="E80" s="8">
        <v>0</v>
      </c>
      <c r="F80" s="8">
        <v>90</v>
      </c>
      <c r="G80" s="8">
        <v>20</v>
      </c>
      <c r="H80" s="8">
        <v>5</v>
      </c>
      <c r="I80" s="8">
        <v>0</v>
      </c>
      <c r="J80" s="8">
        <v>15</v>
      </c>
      <c r="K80" s="8">
        <v>15</v>
      </c>
      <c r="L80" s="8">
        <v>5</v>
      </c>
      <c r="M80" s="8">
        <v>8</v>
      </c>
      <c r="O80" s="15">
        <f>AVERAGE(C80:M80)</f>
        <v>14.363636363636363</v>
      </c>
    </row>
    <row r="81" spans="1:15" ht="12.75">
      <c r="A81" s="2" t="s">
        <v>40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O81" s="4"/>
    </row>
    <row r="82" spans="1:15" ht="12.75">
      <c r="A82" t="s">
        <v>41</v>
      </c>
      <c r="C82" s="8">
        <v>0</v>
      </c>
      <c r="D82" s="8">
        <v>0</v>
      </c>
      <c r="E82" s="8">
        <v>5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O82" s="15">
        <f>AVERAGE(C82:M82)</f>
        <v>0.45454545454545453</v>
      </c>
    </row>
    <row r="83" spans="1:15" ht="12.75">
      <c r="A83" t="s">
        <v>39</v>
      </c>
      <c r="C83" s="8">
        <v>80</v>
      </c>
      <c r="D83" s="8">
        <v>90</v>
      </c>
      <c r="E83" s="8">
        <v>90</v>
      </c>
      <c r="F83" s="8">
        <v>95</v>
      </c>
      <c r="G83" s="8">
        <v>95</v>
      </c>
      <c r="H83" s="8">
        <v>95</v>
      </c>
      <c r="I83" s="8">
        <v>99</v>
      </c>
      <c r="J83" s="8">
        <v>90</v>
      </c>
      <c r="K83" s="8">
        <v>97</v>
      </c>
      <c r="L83" s="8">
        <v>80</v>
      </c>
      <c r="M83" s="8">
        <v>85</v>
      </c>
      <c r="O83" s="15">
        <f>AVERAGE(C83:M83)</f>
        <v>90.54545454545455</v>
      </c>
    </row>
    <row r="84" spans="1:15" ht="12.75">
      <c r="A84" t="s">
        <v>42</v>
      </c>
      <c r="C84" s="8">
        <v>20</v>
      </c>
      <c r="D84" s="8">
        <v>10</v>
      </c>
      <c r="E84" s="8">
        <v>5</v>
      </c>
      <c r="F84" s="8">
        <v>5</v>
      </c>
      <c r="G84" s="8">
        <v>5</v>
      </c>
      <c r="H84" s="8">
        <v>5</v>
      </c>
      <c r="I84" s="8">
        <v>1</v>
      </c>
      <c r="J84" s="8">
        <v>10</v>
      </c>
      <c r="K84" s="8">
        <v>5</v>
      </c>
      <c r="L84" s="8">
        <v>20</v>
      </c>
      <c r="M84" s="8">
        <v>15</v>
      </c>
      <c r="O84" s="15">
        <f>AVERAGE(C84:M84)</f>
        <v>9.181818181818182</v>
      </c>
    </row>
    <row r="85" spans="1:15" ht="12.75">
      <c r="A85" s="2" t="s">
        <v>43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 t="s">
        <v>58</v>
      </c>
      <c r="O85" s="4"/>
    </row>
    <row r="86" spans="1:15" ht="12.75">
      <c r="A8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/>
    </row>
    <row r="87" spans="1:15" ht="12.75">
      <c r="A87" t="s">
        <v>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9"/>
    </row>
    <row r="88" spans="1:15" ht="12.75">
      <c r="A88" t="s">
        <v>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9"/>
    </row>
    <row r="89" spans="1:15" ht="12.75">
      <c r="A89" t="s">
        <v>47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/>
    </row>
    <row r="90" spans="1:15" ht="12.75">
      <c r="A90" t="s">
        <v>48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9"/>
    </row>
    <row r="91" spans="1:15" ht="12.75">
      <c r="A91" t="s">
        <v>49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/>
    </row>
    <row r="92" spans="1:15" ht="12.75">
      <c r="A92" t="s">
        <v>50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9"/>
    </row>
    <row r="93" spans="1:15" ht="12.75">
      <c r="A93" t="s">
        <v>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/>
    </row>
    <row r="94" spans="1:15" ht="12.75">
      <c r="A94" t="s">
        <v>52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9"/>
    </row>
    <row r="95" spans="1:15" ht="12.75">
      <c r="A95" t="s">
        <v>53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/>
    </row>
    <row r="96" spans="1:15" ht="13.5" thickBot="1">
      <c r="A96" s="6" t="s">
        <v>54</v>
      </c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9"/>
    </row>
    <row r="98" spans="3:12" ht="12.75">
      <c r="C98" s="20" t="s">
        <v>76</v>
      </c>
      <c r="D98" s="20" t="s">
        <v>77</v>
      </c>
      <c r="E98" s="20" t="s">
        <v>78</v>
      </c>
      <c r="F98" s="20" t="s">
        <v>79</v>
      </c>
      <c r="G98" s="20" t="s">
        <v>80</v>
      </c>
      <c r="H98" s="20" t="s">
        <v>81</v>
      </c>
      <c r="I98" s="20" t="s">
        <v>82</v>
      </c>
      <c r="J98" s="20" t="s">
        <v>83</v>
      </c>
      <c r="K98" s="20" t="s">
        <v>84</v>
      </c>
      <c r="L98" s="20" t="s">
        <v>85</v>
      </c>
    </row>
    <row r="99" spans="1:15" ht="12.75">
      <c r="A99" s="1" t="s">
        <v>87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O99" s="4"/>
    </row>
    <row r="100" spans="1:15" ht="12.75">
      <c r="A100" s="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O100" s="4"/>
    </row>
    <row r="101" spans="1:15" ht="12.75">
      <c r="A101" t="s">
        <v>88</v>
      </c>
      <c r="B101">
        <v>0</v>
      </c>
      <c r="C101" s="22">
        <v>10</v>
      </c>
      <c r="D101" s="22">
        <v>26</v>
      </c>
      <c r="E101" s="22">
        <v>20</v>
      </c>
      <c r="F101" s="22">
        <v>24</v>
      </c>
      <c r="G101" s="22">
        <v>38</v>
      </c>
      <c r="H101" s="22">
        <v>12</v>
      </c>
      <c r="I101" s="22">
        <v>12</v>
      </c>
      <c r="J101" s="22">
        <v>40</v>
      </c>
      <c r="K101" s="22">
        <v>34</v>
      </c>
      <c r="L101" s="22">
        <v>32</v>
      </c>
      <c r="O101" s="15">
        <f aca="true" t="shared" si="3" ref="O101:O115">AVERAGE(C101:M101)</f>
        <v>24.8</v>
      </c>
    </row>
    <row r="102" spans="2:15" ht="12.75">
      <c r="B102">
        <v>1</v>
      </c>
      <c r="C102" s="22">
        <v>12</v>
      </c>
      <c r="D102" s="22">
        <v>35</v>
      </c>
      <c r="E102" s="22">
        <v>21</v>
      </c>
      <c r="F102" s="22">
        <v>26</v>
      </c>
      <c r="G102" s="22">
        <v>26</v>
      </c>
      <c r="H102" s="22">
        <v>14</v>
      </c>
      <c r="I102" s="22">
        <v>12</v>
      </c>
      <c r="J102" s="22">
        <v>40</v>
      </c>
      <c r="K102" s="22">
        <v>20</v>
      </c>
      <c r="L102" s="22">
        <v>32</v>
      </c>
      <c r="O102" s="15">
        <f t="shared" si="3"/>
        <v>23.8</v>
      </c>
    </row>
    <row r="103" spans="2:15" ht="12.75">
      <c r="B103">
        <v>2</v>
      </c>
      <c r="C103" s="22">
        <v>12</v>
      </c>
      <c r="D103" s="22">
        <v>45</v>
      </c>
      <c r="E103" s="22">
        <v>28</v>
      </c>
      <c r="F103" s="22">
        <v>22</v>
      </c>
      <c r="G103" s="22">
        <v>28</v>
      </c>
      <c r="H103" s="22">
        <v>13</v>
      </c>
      <c r="I103" s="22">
        <v>13</v>
      </c>
      <c r="J103" s="22">
        <v>40</v>
      </c>
      <c r="K103" s="22">
        <v>24</v>
      </c>
      <c r="L103" s="22">
        <v>28</v>
      </c>
      <c r="O103" s="15">
        <f t="shared" si="3"/>
        <v>25.3</v>
      </c>
    </row>
    <row r="104" spans="2:15" ht="12.75">
      <c r="B104">
        <v>3</v>
      </c>
      <c r="C104" s="22">
        <v>14</v>
      </c>
      <c r="D104" s="22">
        <v>54</v>
      </c>
      <c r="E104" s="22">
        <v>26</v>
      </c>
      <c r="F104" s="22">
        <v>30</v>
      </c>
      <c r="G104" s="22">
        <v>24</v>
      </c>
      <c r="H104" s="22">
        <v>16</v>
      </c>
      <c r="I104" s="22">
        <v>24</v>
      </c>
      <c r="J104" s="22">
        <v>34</v>
      </c>
      <c r="K104" s="22">
        <v>30</v>
      </c>
      <c r="L104" s="22">
        <v>20</v>
      </c>
      <c r="O104" s="15">
        <f t="shared" si="3"/>
        <v>27.2</v>
      </c>
    </row>
    <row r="105" spans="2:15" ht="12.75">
      <c r="B105">
        <v>4</v>
      </c>
      <c r="C105" s="22">
        <v>10</v>
      </c>
      <c r="D105" s="22">
        <v>60</v>
      </c>
      <c r="E105" s="22">
        <v>20</v>
      </c>
      <c r="F105" s="22">
        <v>31</v>
      </c>
      <c r="G105" s="22">
        <v>24</v>
      </c>
      <c r="H105" s="22">
        <v>14</v>
      </c>
      <c r="I105" s="22">
        <v>39</v>
      </c>
      <c r="J105" s="22">
        <v>30</v>
      </c>
      <c r="K105" s="22">
        <v>16</v>
      </c>
      <c r="L105" s="22">
        <v>16</v>
      </c>
      <c r="O105" s="15">
        <f t="shared" si="3"/>
        <v>26</v>
      </c>
    </row>
    <row r="106" spans="2:15" ht="12.75">
      <c r="B106">
        <v>5</v>
      </c>
      <c r="C106" s="22">
        <v>10</v>
      </c>
      <c r="D106" s="22">
        <v>55</v>
      </c>
      <c r="E106" s="22">
        <v>8</v>
      </c>
      <c r="F106" s="22">
        <v>24</v>
      </c>
      <c r="G106" s="22">
        <v>26</v>
      </c>
      <c r="H106" s="22">
        <v>16</v>
      </c>
      <c r="I106" s="22">
        <v>24</v>
      </c>
      <c r="J106" s="22">
        <v>30</v>
      </c>
      <c r="K106" s="22">
        <v>26</v>
      </c>
      <c r="L106" s="22">
        <v>26</v>
      </c>
      <c r="O106" s="15">
        <f t="shared" si="3"/>
        <v>24.5</v>
      </c>
    </row>
    <row r="107" spans="2:15" ht="12.75">
      <c r="B107">
        <v>6</v>
      </c>
      <c r="C107" s="22">
        <v>12</v>
      </c>
      <c r="D107" s="22">
        <v>44</v>
      </c>
      <c r="E107" s="22">
        <v>14</v>
      </c>
      <c r="F107" s="22">
        <v>24</v>
      </c>
      <c r="G107" s="22">
        <v>16</v>
      </c>
      <c r="H107" s="22">
        <v>14</v>
      </c>
      <c r="I107" s="22">
        <v>30</v>
      </c>
      <c r="J107" s="22">
        <v>27</v>
      </c>
      <c r="K107" s="22">
        <v>30</v>
      </c>
      <c r="L107" s="22">
        <v>30</v>
      </c>
      <c r="O107" s="15">
        <f t="shared" si="3"/>
        <v>24.1</v>
      </c>
    </row>
    <row r="108" spans="2:15" ht="12.75">
      <c r="B108">
        <v>7</v>
      </c>
      <c r="C108" s="22">
        <v>14</v>
      </c>
      <c r="D108" s="22">
        <v>38</v>
      </c>
      <c r="E108" s="22">
        <v>10</v>
      </c>
      <c r="F108" s="22">
        <v>30</v>
      </c>
      <c r="G108" s="22">
        <v>24</v>
      </c>
      <c r="H108" s="22">
        <v>16</v>
      </c>
      <c r="I108" s="22">
        <v>34</v>
      </c>
      <c r="J108" s="22">
        <v>30</v>
      </c>
      <c r="K108" s="22">
        <v>28</v>
      </c>
      <c r="L108" s="22">
        <v>30</v>
      </c>
      <c r="O108" s="15">
        <f t="shared" si="3"/>
        <v>25.4</v>
      </c>
    </row>
    <row r="109" spans="2:15" ht="12.75">
      <c r="B109">
        <v>8</v>
      </c>
      <c r="C109" s="22">
        <v>10</v>
      </c>
      <c r="D109" s="22">
        <v>28</v>
      </c>
      <c r="E109" s="22">
        <v>10</v>
      </c>
      <c r="F109" s="22">
        <v>24</v>
      </c>
      <c r="G109" s="22">
        <v>16</v>
      </c>
      <c r="H109" s="22">
        <v>14</v>
      </c>
      <c r="I109" s="22">
        <v>34</v>
      </c>
      <c r="J109" s="22">
        <v>26</v>
      </c>
      <c r="K109" s="22">
        <v>24</v>
      </c>
      <c r="L109" s="22">
        <v>34</v>
      </c>
      <c r="O109" s="15">
        <f t="shared" si="3"/>
        <v>22</v>
      </c>
    </row>
    <row r="110" spans="2:28" ht="12.75">
      <c r="B110">
        <v>9</v>
      </c>
      <c r="C110" s="22">
        <v>10</v>
      </c>
      <c r="D110" s="22">
        <v>10</v>
      </c>
      <c r="E110" s="22">
        <v>8</v>
      </c>
      <c r="F110" s="22">
        <v>22</v>
      </c>
      <c r="G110" s="22">
        <v>32</v>
      </c>
      <c r="H110" s="22">
        <v>11</v>
      </c>
      <c r="I110" s="22">
        <v>30</v>
      </c>
      <c r="J110" s="22">
        <v>30</v>
      </c>
      <c r="K110" s="22">
        <v>32</v>
      </c>
      <c r="L110" s="22">
        <v>40</v>
      </c>
      <c r="O110" s="15">
        <f t="shared" si="3"/>
        <v>22.5</v>
      </c>
      <c r="T110" s="1" t="s">
        <v>120</v>
      </c>
      <c r="AA110" s="56">
        <f>AVERAGE(O101:O110)</f>
        <v>24.560000000000002</v>
      </c>
      <c r="AB110" t="s">
        <v>174</v>
      </c>
    </row>
    <row r="111" spans="2:28" ht="12.75">
      <c r="B111">
        <v>10</v>
      </c>
      <c r="C111" s="22">
        <v>10</v>
      </c>
      <c r="D111" s="22">
        <v>10</v>
      </c>
      <c r="E111" s="22">
        <v>10</v>
      </c>
      <c r="F111" s="22">
        <v>20</v>
      </c>
      <c r="G111" s="22">
        <v>24</v>
      </c>
      <c r="H111" s="22">
        <v>14</v>
      </c>
      <c r="I111" s="22">
        <v>24</v>
      </c>
      <c r="J111" s="22">
        <v>32</v>
      </c>
      <c r="K111" s="22">
        <v>30</v>
      </c>
      <c r="L111" s="22">
        <v>42</v>
      </c>
      <c r="O111" s="15">
        <f t="shared" si="3"/>
        <v>21.6</v>
      </c>
      <c r="T111" s="1" t="s">
        <v>175</v>
      </c>
      <c r="AA111" s="57">
        <f>MIN(C101:L115)</f>
        <v>8</v>
      </c>
      <c r="AB111" s="58">
        <f>MAX(C101:L115)</f>
        <v>60</v>
      </c>
    </row>
    <row r="112" spans="2:28" ht="12.75">
      <c r="B112">
        <v>11</v>
      </c>
      <c r="C112" s="22">
        <v>10</v>
      </c>
      <c r="D112" s="22">
        <v>14</v>
      </c>
      <c r="E112" s="22">
        <v>8</v>
      </c>
      <c r="F112" s="22">
        <v>22</v>
      </c>
      <c r="G112" s="22">
        <v>33</v>
      </c>
      <c r="H112" s="22">
        <v>14</v>
      </c>
      <c r="I112" s="22">
        <v>16</v>
      </c>
      <c r="J112" s="22">
        <v>36</v>
      </c>
      <c r="K112" s="22">
        <v>32</v>
      </c>
      <c r="L112" s="22">
        <v>30</v>
      </c>
      <c r="O112" s="15">
        <f t="shared" si="3"/>
        <v>21.5</v>
      </c>
      <c r="T112" s="1" t="s">
        <v>173</v>
      </c>
      <c r="AA112" s="15">
        <f>STDEV(C101:L115)</f>
        <v>11.276315977012297</v>
      </c>
      <c r="AB112" t="s">
        <v>174</v>
      </c>
    </row>
    <row r="113" spans="2:15" ht="12.75">
      <c r="B113">
        <v>12</v>
      </c>
      <c r="C113" s="22">
        <v>14</v>
      </c>
      <c r="D113" s="22">
        <v>12</v>
      </c>
      <c r="E113" s="22">
        <v>12</v>
      </c>
      <c r="F113" s="22">
        <v>22</v>
      </c>
      <c r="G113" s="22">
        <v>14</v>
      </c>
      <c r="H113" s="22">
        <v>13</v>
      </c>
      <c r="I113" s="22">
        <v>36</v>
      </c>
      <c r="J113" s="22">
        <v>36</v>
      </c>
      <c r="K113" s="22">
        <v>34</v>
      </c>
      <c r="L113" s="22">
        <v>30</v>
      </c>
      <c r="O113" s="15">
        <f t="shared" si="3"/>
        <v>22.3</v>
      </c>
    </row>
    <row r="114" spans="2:15" ht="12.75">
      <c r="B114">
        <v>13</v>
      </c>
      <c r="C114" s="22">
        <v>20</v>
      </c>
      <c r="D114" s="22">
        <v>14</v>
      </c>
      <c r="E114" s="22">
        <v>10</v>
      </c>
      <c r="F114" s="22">
        <v>32</v>
      </c>
      <c r="G114" s="22">
        <v>10</v>
      </c>
      <c r="H114" s="22">
        <v>10</v>
      </c>
      <c r="I114" s="22">
        <v>40</v>
      </c>
      <c r="J114" s="22">
        <v>45</v>
      </c>
      <c r="K114" s="22">
        <v>32</v>
      </c>
      <c r="L114" s="22">
        <v>32</v>
      </c>
      <c r="O114" s="15">
        <f t="shared" si="3"/>
        <v>24.5</v>
      </c>
    </row>
    <row r="115" spans="2:15" ht="12.75">
      <c r="B115">
        <v>14</v>
      </c>
      <c r="C115" s="22">
        <v>20</v>
      </c>
      <c r="D115" s="22">
        <v>14</v>
      </c>
      <c r="E115" s="22">
        <v>10</v>
      </c>
      <c r="F115" s="22">
        <v>36</v>
      </c>
      <c r="G115" s="22">
        <v>10</v>
      </c>
      <c r="H115" s="22">
        <v>9</v>
      </c>
      <c r="I115" s="22">
        <v>50</v>
      </c>
      <c r="J115" s="22">
        <v>38</v>
      </c>
      <c r="K115" s="22">
        <v>40</v>
      </c>
      <c r="L115" s="22">
        <v>45</v>
      </c>
      <c r="O115" s="15">
        <f t="shared" si="3"/>
        <v>27.2</v>
      </c>
    </row>
    <row r="116" spans="1:15" ht="12.75">
      <c r="A116" s="2" t="s">
        <v>13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</row>
    <row r="117" spans="1:27" ht="12.75">
      <c r="A117" t="s">
        <v>88</v>
      </c>
      <c r="B117">
        <v>0</v>
      </c>
      <c r="C117" s="15">
        <f aca="true" t="shared" si="4" ref="C117:J117">C25</f>
        <v>1.5</v>
      </c>
      <c r="D117" s="15">
        <f t="shared" si="4"/>
        <v>1.7</v>
      </c>
      <c r="E117" s="15">
        <f t="shared" si="4"/>
        <v>1.4</v>
      </c>
      <c r="F117" s="15">
        <f t="shared" si="4"/>
        <v>1.3</v>
      </c>
      <c r="G117" s="15">
        <f t="shared" si="4"/>
        <v>1.3</v>
      </c>
      <c r="H117" s="15">
        <f t="shared" si="4"/>
        <v>1.8</v>
      </c>
      <c r="I117" s="15">
        <f t="shared" si="4"/>
        <v>2.3</v>
      </c>
      <c r="J117" s="15">
        <f t="shared" si="4"/>
        <v>2.6</v>
      </c>
      <c r="K117" s="15">
        <f>K25</f>
        <v>1.7</v>
      </c>
      <c r="L117" s="15">
        <f>L25</f>
        <v>1.3</v>
      </c>
      <c r="O117" s="15">
        <f>AVERAGE(C117:M117)</f>
        <v>1.69</v>
      </c>
      <c r="T117" s="1" t="s">
        <v>121</v>
      </c>
      <c r="AA117" s="15">
        <f>(AVERAGE(O117:O118))-(O121)</f>
        <v>1.69</v>
      </c>
    </row>
    <row r="118" spans="2:27" ht="12.75">
      <c r="B118">
        <v>7</v>
      </c>
      <c r="C118" s="9">
        <v>2.1</v>
      </c>
      <c r="D118" s="9">
        <v>2.6</v>
      </c>
      <c r="E118" s="9">
        <v>1.1</v>
      </c>
      <c r="F118" s="9">
        <v>2.1</v>
      </c>
      <c r="G118" s="9">
        <v>1</v>
      </c>
      <c r="H118" s="9">
        <v>1.4</v>
      </c>
      <c r="I118" s="9">
        <v>1.6</v>
      </c>
      <c r="J118" s="9">
        <v>1.4</v>
      </c>
      <c r="K118" s="9">
        <v>1.7</v>
      </c>
      <c r="L118" s="9">
        <v>1.9</v>
      </c>
      <c r="O118" s="15">
        <f>AVERAGE(C118:M118)</f>
        <v>1.69</v>
      </c>
      <c r="T118" s="1" t="s">
        <v>122</v>
      </c>
      <c r="AA118" s="15">
        <f>O27</f>
        <v>3.3181818181818175</v>
      </c>
    </row>
    <row r="119" spans="3:2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O119" s="15" t="s">
        <v>58</v>
      </c>
      <c r="T119" s="1" t="s">
        <v>131</v>
      </c>
      <c r="AA119" s="9">
        <f>(O5+O8+O11+O14+O17)/5</f>
        <v>13.327272727272728</v>
      </c>
    </row>
    <row r="120" spans="1:15" ht="12.75">
      <c r="A120" s="2" t="s">
        <v>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</row>
    <row r="121" spans="1:15" ht="12.75">
      <c r="A121" t="s">
        <v>88</v>
      </c>
      <c r="B121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O121" s="15">
        <v>0</v>
      </c>
    </row>
    <row r="122" spans="2:15" ht="12.75">
      <c r="B122">
        <v>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O122" s="15" t="s">
        <v>58</v>
      </c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O123" s="15" t="s">
        <v>58</v>
      </c>
    </row>
    <row r="124" spans="1:15" ht="12.75">
      <c r="A124" s="2" t="s">
        <v>89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</row>
    <row r="125" spans="1:15" ht="12.75">
      <c r="A125" t="s">
        <v>88</v>
      </c>
      <c r="B125">
        <v>0</v>
      </c>
      <c r="C125" s="9" t="s">
        <v>59</v>
      </c>
      <c r="D125" s="9" t="s">
        <v>59</v>
      </c>
      <c r="E125" s="9" t="s">
        <v>59</v>
      </c>
      <c r="F125" s="9" t="s">
        <v>59</v>
      </c>
      <c r="G125" s="9" t="s">
        <v>159</v>
      </c>
      <c r="H125" s="9" t="s">
        <v>59</v>
      </c>
      <c r="I125" s="9" t="s">
        <v>159</v>
      </c>
      <c r="J125" s="9" t="s">
        <v>159</v>
      </c>
      <c r="K125" s="9" t="s">
        <v>159</v>
      </c>
      <c r="L125" s="9" t="s">
        <v>159</v>
      </c>
      <c r="O125" s="9"/>
    </row>
    <row r="126" spans="2:15" ht="12.75">
      <c r="B126">
        <v>1</v>
      </c>
      <c r="C126" s="9" t="s">
        <v>59</v>
      </c>
      <c r="D126" s="9" t="s">
        <v>59</v>
      </c>
      <c r="E126" s="9" t="s">
        <v>59</v>
      </c>
      <c r="F126" s="9" t="s">
        <v>59</v>
      </c>
      <c r="G126" s="9" t="s">
        <v>159</v>
      </c>
      <c r="H126" s="9" t="s">
        <v>59</v>
      </c>
      <c r="I126" s="9" t="s">
        <v>159</v>
      </c>
      <c r="J126" s="9" t="s">
        <v>159</v>
      </c>
      <c r="K126" s="9" t="s">
        <v>159</v>
      </c>
      <c r="L126" s="9" t="s">
        <v>159</v>
      </c>
      <c r="O126" s="9"/>
    </row>
    <row r="127" spans="2:15" ht="12.75">
      <c r="B127">
        <v>2</v>
      </c>
      <c r="C127" s="9" t="s">
        <v>59</v>
      </c>
      <c r="D127" s="9" t="s">
        <v>159</v>
      </c>
      <c r="E127" s="9" t="s">
        <v>159</v>
      </c>
      <c r="F127" s="9" t="s">
        <v>59</v>
      </c>
      <c r="G127" s="9" t="s">
        <v>159</v>
      </c>
      <c r="H127" s="9" t="s">
        <v>59</v>
      </c>
      <c r="I127" s="9" t="s">
        <v>159</v>
      </c>
      <c r="J127" s="9" t="s">
        <v>159</v>
      </c>
      <c r="K127" s="9" t="s">
        <v>159</v>
      </c>
      <c r="L127" s="9" t="s">
        <v>159</v>
      </c>
      <c r="O127" s="9"/>
    </row>
    <row r="128" spans="2:15" ht="12.75">
      <c r="B128">
        <v>3</v>
      </c>
      <c r="C128" s="9" t="s">
        <v>59</v>
      </c>
      <c r="D128" s="9" t="s">
        <v>159</v>
      </c>
      <c r="E128" s="9" t="s">
        <v>59</v>
      </c>
      <c r="F128" s="9" t="s">
        <v>59</v>
      </c>
      <c r="G128" s="9" t="s">
        <v>159</v>
      </c>
      <c r="H128" s="9" t="s">
        <v>59</v>
      </c>
      <c r="I128" s="9" t="s">
        <v>159</v>
      </c>
      <c r="J128" s="9" t="s">
        <v>159</v>
      </c>
      <c r="K128" s="9" t="s">
        <v>159</v>
      </c>
      <c r="L128" s="9" t="s">
        <v>159</v>
      </c>
      <c r="O128" s="9"/>
    </row>
    <row r="129" spans="2:15" ht="12.75">
      <c r="B129">
        <v>4</v>
      </c>
      <c r="C129" s="9" t="s">
        <v>59</v>
      </c>
      <c r="D129" s="9" t="s">
        <v>159</v>
      </c>
      <c r="E129" s="9" t="s">
        <v>59</v>
      </c>
      <c r="F129" s="9" t="s">
        <v>59</v>
      </c>
      <c r="G129" s="9" t="s">
        <v>159</v>
      </c>
      <c r="H129" s="9" t="s">
        <v>59</v>
      </c>
      <c r="I129" s="9" t="s">
        <v>159</v>
      </c>
      <c r="J129" s="9" t="s">
        <v>159</v>
      </c>
      <c r="K129" s="9" t="s">
        <v>159</v>
      </c>
      <c r="L129" s="9" t="s">
        <v>159</v>
      </c>
      <c r="O129" s="9"/>
    </row>
    <row r="130" spans="2:15" ht="12.75">
      <c r="B130">
        <v>5</v>
      </c>
      <c r="C130" s="9" t="s">
        <v>59</v>
      </c>
      <c r="D130" s="9" t="s">
        <v>159</v>
      </c>
      <c r="E130" s="9" t="s">
        <v>59</v>
      </c>
      <c r="F130" s="9" t="s">
        <v>59</v>
      </c>
      <c r="G130" s="9" t="s">
        <v>159</v>
      </c>
      <c r="H130" s="9" t="s">
        <v>59</v>
      </c>
      <c r="I130" s="9" t="s">
        <v>159</v>
      </c>
      <c r="J130" s="9" t="s">
        <v>59</v>
      </c>
      <c r="K130" s="9" t="s">
        <v>159</v>
      </c>
      <c r="L130" s="9" t="s">
        <v>159</v>
      </c>
      <c r="O130" s="9"/>
    </row>
    <row r="131" spans="2:15" ht="12.75">
      <c r="B131">
        <v>6</v>
      </c>
      <c r="C131" s="9" t="s">
        <v>59</v>
      </c>
      <c r="D131" s="9" t="s">
        <v>159</v>
      </c>
      <c r="E131" s="9" t="s">
        <v>59</v>
      </c>
      <c r="F131" s="9" t="s">
        <v>59</v>
      </c>
      <c r="G131" s="9" t="s">
        <v>159</v>
      </c>
      <c r="H131" s="9" t="s">
        <v>59</v>
      </c>
      <c r="I131" s="9" t="s">
        <v>159</v>
      </c>
      <c r="J131" s="9" t="s">
        <v>159</v>
      </c>
      <c r="K131" s="9" t="s">
        <v>159</v>
      </c>
      <c r="L131" s="9" t="s">
        <v>159</v>
      </c>
      <c r="O131" s="9"/>
    </row>
    <row r="132" spans="2:15" ht="12.75">
      <c r="B132">
        <v>7</v>
      </c>
      <c r="C132" s="9" t="s">
        <v>59</v>
      </c>
      <c r="D132" s="9" t="s">
        <v>59</v>
      </c>
      <c r="E132" s="9" t="s">
        <v>59</v>
      </c>
      <c r="F132" s="9" t="s">
        <v>59</v>
      </c>
      <c r="G132" s="9" t="s">
        <v>159</v>
      </c>
      <c r="H132" s="9" t="s">
        <v>59</v>
      </c>
      <c r="I132" s="9" t="s">
        <v>159</v>
      </c>
      <c r="J132" s="9" t="s">
        <v>59</v>
      </c>
      <c r="K132" s="9" t="s">
        <v>159</v>
      </c>
      <c r="L132" s="9" t="s">
        <v>159</v>
      </c>
      <c r="O132" s="9"/>
    </row>
    <row r="133" spans="2:15" ht="12.75">
      <c r="B133">
        <v>8</v>
      </c>
      <c r="C133" s="9" t="s">
        <v>59</v>
      </c>
      <c r="D133" s="9" t="s">
        <v>59</v>
      </c>
      <c r="E133" s="9" t="s">
        <v>59</v>
      </c>
      <c r="F133" s="9" t="s">
        <v>59</v>
      </c>
      <c r="G133" s="9" t="s">
        <v>59</v>
      </c>
      <c r="H133" s="9" t="s">
        <v>59</v>
      </c>
      <c r="I133" s="9" t="s">
        <v>159</v>
      </c>
      <c r="J133" s="9" t="s">
        <v>159</v>
      </c>
      <c r="K133" s="9" t="s">
        <v>159</v>
      </c>
      <c r="L133" s="9" t="s">
        <v>159</v>
      </c>
      <c r="O133" s="9"/>
    </row>
    <row r="134" spans="2:15" ht="12.75">
      <c r="B134">
        <v>9</v>
      </c>
      <c r="C134" s="9" t="s">
        <v>59</v>
      </c>
      <c r="D134" s="9" t="s">
        <v>59</v>
      </c>
      <c r="E134" s="9" t="s">
        <v>59</v>
      </c>
      <c r="F134" s="9" t="s">
        <v>159</v>
      </c>
      <c r="G134" s="9" t="s">
        <v>159</v>
      </c>
      <c r="H134" s="9" t="s">
        <v>59</v>
      </c>
      <c r="I134" s="9" t="s">
        <v>159</v>
      </c>
      <c r="J134" s="9" t="s">
        <v>159</v>
      </c>
      <c r="K134" s="9" t="s">
        <v>159</v>
      </c>
      <c r="L134" s="9" t="s">
        <v>159</v>
      </c>
      <c r="O134" s="9"/>
    </row>
    <row r="135" spans="2:15" ht="12.75">
      <c r="B135">
        <v>10</v>
      </c>
      <c r="C135" s="9" t="s">
        <v>59</v>
      </c>
      <c r="D135" s="9" t="s">
        <v>59</v>
      </c>
      <c r="E135" s="9" t="s">
        <v>59</v>
      </c>
      <c r="F135" s="9" t="s">
        <v>159</v>
      </c>
      <c r="G135" s="9" t="s">
        <v>159</v>
      </c>
      <c r="H135" s="9" t="s">
        <v>59</v>
      </c>
      <c r="I135" s="9" t="s">
        <v>159</v>
      </c>
      <c r="J135" s="9" t="s">
        <v>159</v>
      </c>
      <c r="K135" s="9" t="s">
        <v>159</v>
      </c>
      <c r="L135" s="9" t="s">
        <v>159</v>
      </c>
      <c r="O135" s="9"/>
    </row>
    <row r="136" spans="2:15" ht="12.75">
      <c r="B136">
        <v>11</v>
      </c>
      <c r="C136" s="9" t="s">
        <v>59</v>
      </c>
      <c r="D136" s="9" t="s">
        <v>59</v>
      </c>
      <c r="E136" s="9" t="s">
        <v>59</v>
      </c>
      <c r="F136" s="9" t="s">
        <v>159</v>
      </c>
      <c r="G136" s="9" t="s">
        <v>159</v>
      </c>
      <c r="H136" s="9" t="s">
        <v>59</v>
      </c>
      <c r="I136" s="9" t="s">
        <v>159</v>
      </c>
      <c r="J136" s="9" t="s">
        <v>159</v>
      </c>
      <c r="K136" s="9" t="s">
        <v>159</v>
      </c>
      <c r="L136" s="9" t="s">
        <v>159</v>
      </c>
      <c r="O136" s="9"/>
    </row>
    <row r="137" spans="2:15" ht="12.75">
      <c r="B137">
        <v>12</v>
      </c>
      <c r="C137" s="9" t="s">
        <v>59</v>
      </c>
      <c r="D137" s="9" t="s">
        <v>59</v>
      </c>
      <c r="E137" s="9" t="s">
        <v>59</v>
      </c>
      <c r="F137" s="9" t="s">
        <v>159</v>
      </c>
      <c r="G137" s="9" t="s">
        <v>59</v>
      </c>
      <c r="H137" s="9" t="s">
        <v>59</v>
      </c>
      <c r="I137" s="9" t="s">
        <v>159</v>
      </c>
      <c r="J137" s="9" t="s">
        <v>159</v>
      </c>
      <c r="K137" s="9" t="s">
        <v>159</v>
      </c>
      <c r="L137" s="9" t="s">
        <v>159</v>
      </c>
      <c r="O137" s="9"/>
    </row>
    <row r="138" spans="2:15" ht="12.75">
      <c r="B138">
        <v>13</v>
      </c>
      <c r="C138" s="9" t="s">
        <v>159</v>
      </c>
      <c r="D138" s="9" t="s">
        <v>59</v>
      </c>
      <c r="E138" s="9" t="s">
        <v>59</v>
      </c>
      <c r="F138" s="9" t="s">
        <v>159</v>
      </c>
      <c r="G138" s="9" t="s">
        <v>59</v>
      </c>
      <c r="H138" s="9" t="s">
        <v>59</v>
      </c>
      <c r="I138" s="9" t="s">
        <v>159</v>
      </c>
      <c r="J138" s="9" t="s">
        <v>159</v>
      </c>
      <c r="K138" s="9" t="s">
        <v>159</v>
      </c>
      <c r="L138" s="9" t="s">
        <v>159</v>
      </c>
      <c r="O138" s="9"/>
    </row>
    <row r="139" spans="2:15" ht="12.75">
      <c r="B139">
        <v>14</v>
      </c>
      <c r="C139" s="9" t="s">
        <v>159</v>
      </c>
      <c r="D139" s="9" t="s">
        <v>59</v>
      </c>
      <c r="E139" s="9" t="s">
        <v>59</v>
      </c>
      <c r="F139" s="9" t="s">
        <v>159</v>
      </c>
      <c r="G139" s="9" t="s">
        <v>59</v>
      </c>
      <c r="H139" s="9" t="s">
        <v>59</v>
      </c>
      <c r="I139" s="9" t="s">
        <v>159</v>
      </c>
      <c r="J139" s="9" t="s">
        <v>159</v>
      </c>
      <c r="K139" s="9" t="s">
        <v>159</v>
      </c>
      <c r="L139" s="9" t="s">
        <v>159</v>
      </c>
      <c r="O139" s="9"/>
    </row>
    <row r="140" spans="1:15" ht="12.75">
      <c r="A140" s="2" t="s">
        <v>90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</row>
    <row r="141" spans="1:18" ht="12.75">
      <c r="A141" t="s">
        <v>88</v>
      </c>
      <c r="B141">
        <v>0</v>
      </c>
      <c r="C141" s="9" t="s">
        <v>94</v>
      </c>
      <c r="D141" s="9" t="s">
        <v>93</v>
      </c>
      <c r="E141" s="9" t="s">
        <v>93</v>
      </c>
      <c r="F141" s="9" t="s">
        <v>93</v>
      </c>
      <c r="G141" s="9" t="s">
        <v>93</v>
      </c>
      <c r="H141" s="9" t="s">
        <v>94</v>
      </c>
      <c r="I141" s="9" t="s">
        <v>93</v>
      </c>
      <c r="J141" s="9" t="s">
        <v>93</v>
      </c>
      <c r="K141" s="9" t="s">
        <v>93</v>
      </c>
      <c r="L141" s="9" t="s">
        <v>93</v>
      </c>
      <c r="O141" s="9"/>
      <c r="R141" s="1" t="s">
        <v>149</v>
      </c>
    </row>
    <row r="142" spans="2:20" ht="13.5" thickBot="1">
      <c r="B142">
        <v>1</v>
      </c>
      <c r="C142" s="9" t="s">
        <v>94</v>
      </c>
      <c r="D142" s="9" t="s">
        <v>93</v>
      </c>
      <c r="E142" s="9" t="s">
        <v>93</v>
      </c>
      <c r="F142" s="9" t="s">
        <v>93</v>
      </c>
      <c r="G142" s="9" t="s">
        <v>93</v>
      </c>
      <c r="H142" s="9" t="s">
        <v>94</v>
      </c>
      <c r="I142" s="9" t="s">
        <v>93</v>
      </c>
      <c r="J142" s="9" t="s">
        <v>93</v>
      </c>
      <c r="K142" s="9" t="s">
        <v>93</v>
      </c>
      <c r="L142" s="9" t="s">
        <v>93</v>
      </c>
      <c r="O142" s="9"/>
      <c r="R142" s="25" t="s">
        <v>58</v>
      </c>
      <c r="S142" s="25" t="s">
        <v>58</v>
      </c>
      <c r="T142" s="25" t="s">
        <v>58</v>
      </c>
    </row>
    <row r="143" spans="2:23" ht="13.5" thickBot="1">
      <c r="B143">
        <v>2</v>
      </c>
      <c r="C143" s="9" t="s">
        <v>94</v>
      </c>
      <c r="D143" s="9" t="s">
        <v>93</v>
      </c>
      <c r="E143" s="9" t="s">
        <v>93</v>
      </c>
      <c r="F143" s="9" t="s">
        <v>93</v>
      </c>
      <c r="G143" s="9" t="s">
        <v>93</v>
      </c>
      <c r="H143" s="9" t="s">
        <v>94</v>
      </c>
      <c r="I143" s="9" t="s">
        <v>93</v>
      </c>
      <c r="J143" s="9" t="s">
        <v>93</v>
      </c>
      <c r="K143" s="9" t="s">
        <v>93</v>
      </c>
      <c r="L143" s="9" t="s">
        <v>93</v>
      </c>
      <c r="O143" s="9"/>
      <c r="R143" s="25" t="s">
        <v>92</v>
      </c>
      <c r="S143" s="25"/>
      <c r="T143" s="25" t="s">
        <v>58</v>
      </c>
      <c r="U143" s="42">
        <f>COUNTIF(C141:L155,R143)</f>
        <v>0</v>
      </c>
      <c r="V143" s="54">
        <f>(U143/U147)*100</f>
        <v>0</v>
      </c>
      <c r="W143" s="55" t="s">
        <v>156</v>
      </c>
    </row>
    <row r="144" spans="2:23" ht="13.5" thickBot="1">
      <c r="B144">
        <v>3</v>
      </c>
      <c r="C144" s="9" t="s">
        <v>94</v>
      </c>
      <c r="D144" s="9" t="s">
        <v>93</v>
      </c>
      <c r="E144" s="9" t="s">
        <v>93</v>
      </c>
      <c r="F144" s="9" t="s">
        <v>93</v>
      </c>
      <c r="G144" s="9" t="s">
        <v>93</v>
      </c>
      <c r="H144" s="9" t="s">
        <v>94</v>
      </c>
      <c r="I144" s="9" t="s">
        <v>93</v>
      </c>
      <c r="J144" s="9" t="s">
        <v>93</v>
      </c>
      <c r="K144" s="9" t="s">
        <v>93</v>
      </c>
      <c r="L144" s="9" t="s">
        <v>93</v>
      </c>
      <c r="O144" s="9"/>
      <c r="R144" t="s">
        <v>94</v>
      </c>
      <c r="U144" s="42">
        <f>COUNTIF(C141:L155,R144)</f>
        <v>46</v>
      </c>
      <c r="V144" s="54">
        <f>(U144/U147)*100</f>
        <v>30.666666666666664</v>
      </c>
      <c r="W144" s="55" t="s">
        <v>156</v>
      </c>
    </row>
    <row r="145" spans="2:23" ht="13.5" thickBot="1">
      <c r="B145">
        <v>4</v>
      </c>
      <c r="C145" s="9" t="s">
        <v>94</v>
      </c>
      <c r="D145" s="9" t="s">
        <v>93</v>
      </c>
      <c r="E145" s="9" t="s">
        <v>93</v>
      </c>
      <c r="F145" s="9" t="s">
        <v>93</v>
      </c>
      <c r="G145" s="9" t="s">
        <v>93</v>
      </c>
      <c r="H145" s="9" t="s">
        <v>94</v>
      </c>
      <c r="I145" s="9" t="s">
        <v>93</v>
      </c>
      <c r="J145" s="9" t="s">
        <v>93</v>
      </c>
      <c r="K145" s="9" t="s">
        <v>93</v>
      </c>
      <c r="L145" s="9" t="s">
        <v>93</v>
      </c>
      <c r="O145" s="9"/>
      <c r="R145" t="s">
        <v>93</v>
      </c>
      <c r="U145" s="42">
        <f>COUNTIF(C141:L155,R145)</f>
        <v>104</v>
      </c>
      <c r="V145" s="54">
        <f>(U145/U147)*100</f>
        <v>69.33333333333334</v>
      </c>
      <c r="W145" s="55" t="s">
        <v>156</v>
      </c>
    </row>
    <row r="146" spans="2:23" ht="13.5" thickBot="1">
      <c r="B146">
        <v>5</v>
      </c>
      <c r="C146" s="9" t="s">
        <v>94</v>
      </c>
      <c r="D146" s="9" t="s">
        <v>93</v>
      </c>
      <c r="E146" s="9" t="s">
        <v>94</v>
      </c>
      <c r="F146" s="9" t="s">
        <v>93</v>
      </c>
      <c r="G146" s="9" t="s">
        <v>93</v>
      </c>
      <c r="H146" s="9" t="s">
        <v>94</v>
      </c>
      <c r="I146" s="9" t="s">
        <v>93</v>
      </c>
      <c r="J146" s="9" t="s">
        <v>93</v>
      </c>
      <c r="K146" s="9" t="s">
        <v>93</v>
      </c>
      <c r="L146" s="9" t="s">
        <v>93</v>
      </c>
      <c r="O146" s="9"/>
      <c r="R146" t="s">
        <v>132</v>
      </c>
      <c r="U146" s="42">
        <f>COUNTIF(C141:L155,R146)</f>
        <v>0</v>
      </c>
      <c r="V146" s="54">
        <f>(U146/U147)*100</f>
        <v>0</v>
      </c>
      <c r="W146" s="55" t="s">
        <v>156</v>
      </c>
    </row>
    <row r="147" spans="2:21" ht="12.75">
      <c r="B147">
        <v>6</v>
      </c>
      <c r="C147" s="9" t="s">
        <v>94</v>
      </c>
      <c r="D147" s="9" t="s">
        <v>93</v>
      </c>
      <c r="E147" s="9" t="s">
        <v>94</v>
      </c>
      <c r="F147" s="9" t="s">
        <v>93</v>
      </c>
      <c r="G147" s="9" t="s">
        <v>93</v>
      </c>
      <c r="H147" s="9" t="s">
        <v>94</v>
      </c>
      <c r="I147" s="9" t="s">
        <v>93</v>
      </c>
      <c r="J147" s="9" t="s">
        <v>93</v>
      </c>
      <c r="K147" s="9" t="s">
        <v>93</v>
      </c>
      <c r="L147" s="9" t="s">
        <v>93</v>
      </c>
      <c r="O147" s="9"/>
      <c r="U147">
        <f>SUM(U143:U146)</f>
        <v>150</v>
      </c>
    </row>
    <row r="148" spans="1:15" ht="12.75">
      <c r="A148" t="s">
        <v>152</v>
      </c>
      <c r="B148">
        <v>7</v>
      </c>
      <c r="C148" s="9" t="s">
        <v>94</v>
      </c>
      <c r="D148" s="9" t="s">
        <v>93</v>
      </c>
      <c r="E148" s="9" t="s">
        <v>94</v>
      </c>
      <c r="F148" s="9" t="s">
        <v>93</v>
      </c>
      <c r="G148" s="9" t="s">
        <v>93</v>
      </c>
      <c r="H148" s="9" t="s">
        <v>94</v>
      </c>
      <c r="I148" s="9" t="s">
        <v>93</v>
      </c>
      <c r="J148" s="9" t="s">
        <v>93</v>
      </c>
      <c r="K148" s="9" t="s">
        <v>93</v>
      </c>
      <c r="L148" s="9" t="s">
        <v>93</v>
      </c>
      <c r="O148" s="9"/>
    </row>
    <row r="149" spans="2:15" ht="12.75">
      <c r="B149">
        <v>8</v>
      </c>
      <c r="C149" s="9" t="s">
        <v>94</v>
      </c>
      <c r="D149" s="9" t="s">
        <v>93</v>
      </c>
      <c r="E149" s="9" t="s">
        <v>94</v>
      </c>
      <c r="F149" s="9" t="s">
        <v>93</v>
      </c>
      <c r="G149" s="9" t="s">
        <v>94</v>
      </c>
      <c r="H149" s="9" t="s">
        <v>94</v>
      </c>
      <c r="I149" s="9" t="s">
        <v>93</v>
      </c>
      <c r="J149" s="9" t="s">
        <v>93</v>
      </c>
      <c r="K149" s="9" t="s">
        <v>93</v>
      </c>
      <c r="L149" s="9" t="s">
        <v>93</v>
      </c>
      <c r="O149" s="9"/>
    </row>
    <row r="150" spans="2:15" ht="12.75">
      <c r="B150">
        <v>9</v>
      </c>
      <c r="C150" s="9" t="s">
        <v>94</v>
      </c>
      <c r="D150" s="9" t="s">
        <v>94</v>
      </c>
      <c r="E150" s="9" t="s">
        <v>94</v>
      </c>
      <c r="F150" s="9" t="s">
        <v>93</v>
      </c>
      <c r="G150" s="9" t="s">
        <v>93</v>
      </c>
      <c r="H150" s="9" t="s">
        <v>94</v>
      </c>
      <c r="I150" s="9" t="s">
        <v>93</v>
      </c>
      <c r="J150" s="9" t="s">
        <v>93</v>
      </c>
      <c r="K150" s="9" t="s">
        <v>93</v>
      </c>
      <c r="L150" s="9" t="s">
        <v>93</v>
      </c>
      <c r="O150" s="9"/>
    </row>
    <row r="151" spans="2:15" ht="12.75">
      <c r="B151">
        <v>10</v>
      </c>
      <c r="C151" s="9" t="s">
        <v>94</v>
      </c>
      <c r="D151" s="9" t="s">
        <v>94</v>
      </c>
      <c r="E151" s="9" t="s">
        <v>94</v>
      </c>
      <c r="F151" s="9" t="s">
        <v>93</v>
      </c>
      <c r="G151" s="9" t="s">
        <v>93</v>
      </c>
      <c r="H151" s="9" t="s">
        <v>94</v>
      </c>
      <c r="I151" s="9" t="s">
        <v>93</v>
      </c>
      <c r="J151" s="9" t="s">
        <v>93</v>
      </c>
      <c r="K151" s="9" t="s">
        <v>93</v>
      </c>
      <c r="L151" s="9" t="s">
        <v>93</v>
      </c>
      <c r="O151" s="9"/>
    </row>
    <row r="152" spans="2:15" ht="12.75">
      <c r="B152">
        <v>11</v>
      </c>
      <c r="C152" s="9" t="s">
        <v>94</v>
      </c>
      <c r="D152" s="9" t="s">
        <v>94</v>
      </c>
      <c r="E152" s="9" t="s">
        <v>94</v>
      </c>
      <c r="F152" s="9" t="s">
        <v>93</v>
      </c>
      <c r="G152" s="9" t="s">
        <v>93</v>
      </c>
      <c r="H152" s="9" t="s">
        <v>94</v>
      </c>
      <c r="I152" s="9" t="s">
        <v>93</v>
      </c>
      <c r="J152" s="9" t="s">
        <v>93</v>
      </c>
      <c r="K152" s="9" t="s">
        <v>93</v>
      </c>
      <c r="L152" s="9" t="s">
        <v>93</v>
      </c>
      <c r="O152" s="9"/>
    </row>
    <row r="153" spans="2:15" ht="12.75">
      <c r="B153">
        <v>12</v>
      </c>
      <c r="C153" s="9" t="s">
        <v>93</v>
      </c>
      <c r="D153" s="9" t="s">
        <v>94</v>
      </c>
      <c r="E153" s="9" t="s">
        <v>94</v>
      </c>
      <c r="F153" s="9" t="s">
        <v>93</v>
      </c>
      <c r="G153" s="9" t="s">
        <v>94</v>
      </c>
      <c r="H153" s="9" t="s">
        <v>94</v>
      </c>
      <c r="I153" s="9" t="s">
        <v>93</v>
      </c>
      <c r="J153" s="9" t="s">
        <v>93</v>
      </c>
      <c r="K153" s="9" t="s">
        <v>93</v>
      </c>
      <c r="L153" s="9" t="s">
        <v>93</v>
      </c>
      <c r="O153" s="9"/>
    </row>
    <row r="154" spans="2:15" ht="12.75">
      <c r="B154">
        <v>13</v>
      </c>
      <c r="C154" s="9" t="s">
        <v>93</v>
      </c>
      <c r="D154" s="9" t="s">
        <v>94</v>
      </c>
      <c r="E154" s="9" t="s">
        <v>94</v>
      </c>
      <c r="F154" s="9" t="s">
        <v>93</v>
      </c>
      <c r="G154" s="9" t="s">
        <v>94</v>
      </c>
      <c r="H154" s="9" t="s">
        <v>94</v>
      </c>
      <c r="I154" s="9" t="s">
        <v>93</v>
      </c>
      <c r="J154" s="9" t="s">
        <v>93</v>
      </c>
      <c r="K154" s="9" t="s">
        <v>93</v>
      </c>
      <c r="L154" s="9" t="s">
        <v>93</v>
      </c>
      <c r="O154" s="9"/>
    </row>
    <row r="155" spans="2:15" ht="12.75">
      <c r="B155">
        <v>14</v>
      </c>
      <c r="C155" s="9" t="s">
        <v>93</v>
      </c>
      <c r="D155" s="9" t="s">
        <v>94</v>
      </c>
      <c r="E155" s="9" t="s">
        <v>93</v>
      </c>
      <c r="F155" s="9" t="s">
        <v>93</v>
      </c>
      <c r="G155" s="9" t="s">
        <v>94</v>
      </c>
      <c r="H155" s="9" t="s">
        <v>94</v>
      </c>
      <c r="I155" s="9" t="s">
        <v>93</v>
      </c>
      <c r="J155" s="9" t="s">
        <v>93</v>
      </c>
      <c r="K155" s="9" t="s">
        <v>93</v>
      </c>
      <c r="L155" s="9" t="s">
        <v>93</v>
      </c>
      <c r="O155" s="9"/>
    </row>
    <row r="156" spans="1:15" ht="12.75">
      <c r="A156" s="2" t="s">
        <v>91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</row>
    <row r="157" spans="1:15" ht="12.75">
      <c r="A157" t="s">
        <v>88</v>
      </c>
      <c r="B157">
        <v>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O157" s="9"/>
    </row>
    <row r="158" spans="2:15" ht="12.75">
      <c r="B158">
        <v>1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O158" s="9"/>
    </row>
    <row r="159" spans="2:15" ht="12.75">
      <c r="B159">
        <v>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9"/>
    </row>
    <row r="160" spans="2:15" ht="12.75">
      <c r="B160">
        <v>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O160" s="9"/>
    </row>
    <row r="161" spans="2:15" ht="12.75">
      <c r="B161">
        <v>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O161" s="9"/>
    </row>
    <row r="162" spans="2:15" ht="12.75">
      <c r="B162">
        <v>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O162" s="9"/>
    </row>
    <row r="163" spans="2:15" ht="12.75">
      <c r="B163">
        <v>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O163" s="9"/>
    </row>
    <row r="164" spans="2:15" ht="12.75">
      <c r="B164">
        <v>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O164" s="9"/>
    </row>
    <row r="165" spans="2:15" ht="12.75">
      <c r="B165">
        <v>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O165" s="9"/>
    </row>
    <row r="166" spans="2:15" ht="12.75">
      <c r="B166">
        <v>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O166" s="9"/>
    </row>
    <row r="167" spans="2:15" ht="12.75">
      <c r="B167">
        <v>10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O167" s="9"/>
    </row>
    <row r="168" spans="2:15" ht="12.75">
      <c r="B168">
        <v>11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O168" s="9"/>
    </row>
    <row r="169" spans="2:15" ht="12.75">
      <c r="B169">
        <v>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O169" s="9"/>
    </row>
    <row r="170" spans="2:15" ht="12.75">
      <c r="B170">
        <v>13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O170" s="9"/>
    </row>
    <row r="171" spans="2:15" ht="13.5" thickBot="1">
      <c r="B171">
        <v>14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12"/>
    </row>
    <row r="172" spans="1:23" ht="12.75">
      <c r="A172" t="s">
        <v>0</v>
      </c>
      <c r="B172" t="s">
        <v>6</v>
      </c>
      <c r="C172" s="10" t="s">
        <v>56</v>
      </c>
      <c r="D172" s="10" t="s">
        <v>107</v>
      </c>
      <c r="E172" s="10" t="s">
        <v>55</v>
      </c>
      <c r="F172" s="10" t="s">
        <v>107</v>
      </c>
      <c r="G172" s="10" t="s">
        <v>107</v>
      </c>
      <c r="H172" s="10" t="s">
        <v>75</v>
      </c>
      <c r="I172" s="10" t="s">
        <v>107</v>
      </c>
      <c r="J172" s="10" t="s">
        <v>107</v>
      </c>
      <c r="K172" s="10" t="s">
        <v>107</v>
      </c>
      <c r="L172" s="10" t="s">
        <v>107</v>
      </c>
      <c r="O172" s="10"/>
      <c r="R172" s="1" t="s">
        <v>150</v>
      </c>
      <c r="W172" s="9">
        <f>((SUM(S179:T179))/AA179)*100</f>
        <v>64.42307692307693</v>
      </c>
    </row>
    <row r="173" spans="2:23" ht="12.75">
      <c r="B173" t="s">
        <v>106</v>
      </c>
      <c r="C173" s="9" t="s">
        <v>105</v>
      </c>
      <c r="D173" s="9" t="s">
        <v>107</v>
      </c>
      <c r="E173" s="9" t="s">
        <v>56</v>
      </c>
      <c r="F173" s="9" t="s">
        <v>107</v>
      </c>
      <c r="G173" s="9" t="s">
        <v>113</v>
      </c>
      <c r="H173" s="9" t="s">
        <v>75</v>
      </c>
      <c r="I173" s="9" t="s">
        <v>107</v>
      </c>
      <c r="J173" s="9" t="s">
        <v>56</v>
      </c>
      <c r="K173" s="9" t="s">
        <v>107</v>
      </c>
      <c r="L173" s="9" t="s">
        <v>107</v>
      </c>
      <c r="O173" s="9"/>
      <c r="R173" s="1" t="s">
        <v>177</v>
      </c>
      <c r="W173" s="9">
        <f>(SUM(V179:W179)/AA179)*100</f>
        <v>23.076923076923077</v>
      </c>
    </row>
    <row r="174" spans="2:15" ht="12.75">
      <c r="B174" t="s">
        <v>7</v>
      </c>
      <c r="C174" s="9" t="s">
        <v>105</v>
      </c>
      <c r="D174" s="9" t="s">
        <v>75</v>
      </c>
      <c r="E174" s="9" t="s">
        <v>55</v>
      </c>
      <c r="F174" s="9" t="s">
        <v>105</v>
      </c>
      <c r="G174" s="9" t="s">
        <v>113</v>
      </c>
      <c r="H174" s="9" t="s">
        <v>55</v>
      </c>
      <c r="I174" s="9" t="s">
        <v>107</v>
      </c>
      <c r="J174" s="9" t="s">
        <v>56</v>
      </c>
      <c r="K174" s="9" t="s">
        <v>107</v>
      </c>
      <c r="L174" s="9" t="s">
        <v>107</v>
      </c>
      <c r="O174" s="9"/>
    </row>
    <row r="175" spans="2:15" ht="12.75">
      <c r="B175" t="s">
        <v>8</v>
      </c>
      <c r="C175" s="9" t="s">
        <v>56</v>
      </c>
      <c r="D175" s="9" t="s">
        <v>55</v>
      </c>
      <c r="E175" s="9" t="s">
        <v>56</v>
      </c>
      <c r="F175" s="9" t="s">
        <v>56</v>
      </c>
      <c r="G175" s="9" t="s">
        <v>75</v>
      </c>
      <c r="H175" s="9" t="s">
        <v>107</v>
      </c>
      <c r="I175" s="9" t="s">
        <v>107</v>
      </c>
      <c r="J175" s="9" t="s">
        <v>107</v>
      </c>
      <c r="K175" s="9" t="s">
        <v>107</v>
      </c>
      <c r="L175" s="9" t="s">
        <v>107</v>
      </c>
      <c r="O175" s="9"/>
    </row>
    <row r="176" spans="2:15" ht="12.75">
      <c r="B176" t="s">
        <v>9</v>
      </c>
      <c r="C176" s="9" t="s">
        <v>56</v>
      </c>
      <c r="D176" s="9" t="s">
        <v>107</v>
      </c>
      <c r="E176" s="9" t="s">
        <v>55</v>
      </c>
      <c r="F176" s="9" t="s">
        <v>55</v>
      </c>
      <c r="G176" s="9" t="s">
        <v>107</v>
      </c>
      <c r="H176" s="9" t="s">
        <v>107</v>
      </c>
      <c r="I176" s="9" t="s">
        <v>107</v>
      </c>
      <c r="J176" s="9" t="s">
        <v>107</v>
      </c>
      <c r="K176" s="9" t="s">
        <v>107</v>
      </c>
      <c r="L176" s="9" t="s">
        <v>107</v>
      </c>
      <c r="O176" s="9"/>
    </row>
    <row r="177" spans="1:19" ht="12.75">
      <c r="A177" s="1" t="s">
        <v>95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S177" s="1" t="s">
        <v>114</v>
      </c>
    </row>
    <row r="178" spans="1:26" ht="12.75">
      <c r="A178" s="2" t="s">
        <v>96</v>
      </c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25" t="s">
        <v>113</v>
      </c>
      <c r="Q178" s="25" t="s">
        <v>112</v>
      </c>
      <c r="R178" s="25" t="s">
        <v>111</v>
      </c>
      <c r="S178" s="25" t="s">
        <v>107</v>
      </c>
      <c r="T178" s="25" t="s">
        <v>75</v>
      </c>
      <c r="U178" s="25" t="s">
        <v>55</v>
      </c>
      <c r="V178" s="25" t="s">
        <v>56</v>
      </c>
      <c r="W178" s="25" t="s">
        <v>105</v>
      </c>
      <c r="X178" s="25" t="s">
        <v>110</v>
      </c>
      <c r="Y178" s="25" t="s">
        <v>148</v>
      </c>
      <c r="Z178" s="26" t="s">
        <v>109</v>
      </c>
    </row>
    <row r="179" spans="1:27" ht="12.75">
      <c r="A179" t="s">
        <v>97</v>
      </c>
      <c r="B179" t="s">
        <v>99</v>
      </c>
      <c r="C179" s="9">
        <v>0</v>
      </c>
      <c r="D179" s="9">
        <v>0</v>
      </c>
      <c r="E179" s="9">
        <v>5</v>
      </c>
      <c r="F179" s="9">
        <v>1</v>
      </c>
      <c r="G179" s="9">
        <v>5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N179">
        <f>SUM(C179:L179)</f>
        <v>11</v>
      </c>
      <c r="O179" s="15">
        <f aca="true" t="shared" si="5" ref="O179:O190">AVERAGE(C179:M179)</f>
        <v>1.1</v>
      </c>
      <c r="P179" s="9">
        <f>COUNTIF(C5:M176,P178)</f>
        <v>2</v>
      </c>
      <c r="Q179" s="9">
        <f>COUNTIF(C5:M176,Q178)</f>
        <v>0</v>
      </c>
      <c r="R179" s="9">
        <f>COUNTIF(C5:M176,R178)</f>
        <v>0</v>
      </c>
      <c r="S179" s="9">
        <f>COUNTIF(C5:M176,S178)</f>
        <v>61</v>
      </c>
      <c r="T179" s="9">
        <f>COUNTIF(C5:M176,T178)</f>
        <v>6</v>
      </c>
      <c r="U179" s="9">
        <f>COUNTIF(C5:M176,U178)</f>
        <v>11</v>
      </c>
      <c r="V179" s="9">
        <f>COUNTIF(C5:M176,V178)</f>
        <v>17</v>
      </c>
      <c r="W179" s="9">
        <f>COUNTIF(C5:M176,W178)</f>
        <v>7</v>
      </c>
      <c r="X179" s="9">
        <f>COUNTIF(C5:M176,X178)</f>
        <v>0</v>
      </c>
      <c r="Y179" s="9">
        <f>COUNTIF(C5:M176,Y178)</f>
        <v>0</v>
      </c>
      <c r="Z179" s="9">
        <f>COUNTIF(C5:M176,Z178)</f>
        <v>0</v>
      </c>
      <c r="AA179">
        <f>SUM(P179:Z179)</f>
        <v>104</v>
      </c>
    </row>
    <row r="180" spans="2:27" ht="13.5" thickBot="1">
      <c r="B180" s="23" t="s">
        <v>98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O180" s="15">
        <f t="shared" si="5"/>
        <v>0</v>
      </c>
      <c r="P180" s="9"/>
      <c r="Q180" s="9"/>
      <c r="R180" s="9">
        <v>4000</v>
      </c>
      <c r="S180" s="9">
        <v>0.6</v>
      </c>
      <c r="T180" s="9">
        <v>1.3</v>
      </c>
      <c r="U180" s="9">
        <v>9</v>
      </c>
      <c r="V180" s="9">
        <v>40</v>
      </c>
      <c r="W180" s="9">
        <v>189</v>
      </c>
      <c r="X180" s="9">
        <v>2125</v>
      </c>
      <c r="Y180" s="9">
        <v>4000</v>
      </c>
      <c r="Z180" s="9"/>
      <c r="AA180" t="s">
        <v>133</v>
      </c>
    </row>
    <row r="181" spans="2:28" ht="13.5" thickBot="1">
      <c r="B181" t="s">
        <v>100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O181" s="15">
        <f t="shared" si="5"/>
        <v>0</v>
      </c>
      <c r="P181" s="42"/>
      <c r="Q181" s="9"/>
      <c r="R181" s="9"/>
      <c r="S181" s="9">
        <f aca="true" t="shared" si="6" ref="S181:Y181">S179*S180</f>
        <v>36.6</v>
      </c>
      <c r="T181" s="9">
        <f t="shared" si="6"/>
        <v>7.800000000000001</v>
      </c>
      <c r="U181" s="9">
        <f t="shared" si="6"/>
        <v>99</v>
      </c>
      <c r="V181" s="9">
        <f t="shared" si="6"/>
        <v>680</v>
      </c>
      <c r="W181" s="9">
        <f t="shared" si="6"/>
        <v>1323</v>
      </c>
      <c r="X181" s="9">
        <f t="shared" si="6"/>
        <v>0</v>
      </c>
      <c r="Y181" s="9">
        <f t="shared" si="6"/>
        <v>0</v>
      </c>
      <c r="Z181" s="9"/>
      <c r="AA181" s="43">
        <f>SUM(Q181:Z181)</f>
        <v>2146.4</v>
      </c>
      <c r="AB181" s="43">
        <f>AA181/AA179</f>
        <v>20.638461538461538</v>
      </c>
    </row>
    <row r="182" spans="1:15" ht="12.75">
      <c r="A182" t="s">
        <v>101</v>
      </c>
      <c r="B182" t="s">
        <v>99</v>
      </c>
      <c r="C182" s="9">
        <v>0</v>
      </c>
      <c r="D182" s="9">
        <v>0</v>
      </c>
      <c r="E182" s="9">
        <v>2</v>
      </c>
      <c r="F182" s="9">
        <v>0</v>
      </c>
      <c r="G182" s="9">
        <v>1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O182" s="15">
        <f t="shared" si="5"/>
        <v>0.3</v>
      </c>
    </row>
    <row r="183" spans="2:15" ht="12.75">
      <c r="B183" s="23" t="s">
        <v>98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O183" s="15">
        <f t="shared" si="5"/>
        <v>0</v>
      </c>
    </row>
    <row r="184" spans="2:15" ht="12.75">
      <c r="B184" t="s">
        <v>100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O184" s="15">
        <f t="shared" si="5"/>
        <v>0</v>
      </c>
    </row>
    <row r="185" spans="1:15" ht="12.75">
      <c r="A185" t="s">
        <v>102</v>
      </c>
      <c r="B185" t="s">
        <v>99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O185" s="15">
        <f t="shared" si="5"/>
        <v>0</v>
      </c>
    </row>
    <row r="186" spans="2:15" ht="12.75">
      <c r="B186" s="23" t="s">
        <v>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O186" s="15">
        <f t="shared" si="5"/>
        <v>0</v>
      </c>
    </row>
    <row r="187" spans="2:15" ht="12.75">
      <c r="B187" t="s">
        <v>100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O187" s="15">
        <f t="shared" si="5"/>
        <v>0</v>
      </c>
    </row>
    <row r="188" spans="1:15" ht="12.75">
      <c r="A188" t="s">
        <v>103</v>
      </c>
      <c r="B188" t="s">
        <v>99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O188" s="15">
        <f t="shared" si="5"/>
        <v>0</v>
      </c>
    </row>
    <row r="189" spans="2:15" ht="12.75">
      <c r="B189" s="23" t="s">
        <v>98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O189" s="15">
        <f t="shared" si="5"/>
        <v>0</v>
      </c>
    </row>
    <row r="190" spans="2:15" ht="12.75">
      <c r="B190" t="s">
        <v>100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O190" s="15">
        <f t="shared" si="5"/>
        <v>0</v>
      </c>
    </row>
    <row r="191" spans="1:15" ht="12.75">
      <c r="A191" s="2" t="s">
        <v>104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</row>
    <row r="192" spans="1:15" ht="12.75">
      <c r="A192" t="s">
        <v>97</v>
      </c>
      <c r="B192" t="s">
        <v>99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O192" s="15">
        <f aca="true" t="shared" si="7" ref="O192:O203">AVERAGE(C192:M192)</f>
        <v>0</v>
      </c>
    </row>
    <row r="193" spans="2:15" ht="12.75">
      <c r="B193" s="23" t="s">
        <v>98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O193" s="15">
        <f t="shared" si="7"/>
        <v>0</v>
      </c>
    </row>
    <row r="194" spans="2:15" ht="12.75">
      <c r="B194" t="s">
        <v>100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O194" s="15">
        <f t="shared" si="7"/>
        <v>0</v>
      </c>
    </row>
    <row r="195" spans="1:15" ht="12.75">
      <c r="A195" t="s">
        <v>101</v>
      </c>
      <c r="B195" t="s">
        <v>99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O195" s="15">
        <f t="shared" si="7"/>
        <v>0</v>
      </c>
    </row>
    <row r="196" spans="2:15" ht="12.75">
      <c r="B196" s="23" t="s">
        <v>98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O196" s="15">
        <f t="shared" si="7"/>
        <v>0</v>
      </c>
    </row>
    <row r="197" spans="2:15" ht="12.75">
      <c r="B197" t="s">
        <v>100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O197" s="15">
        <f t="shared" si="7"/>
        <v>0</v>
      </c>
    </row>
    <row r="198" spans="1:26" ht="12.75">
      <c r="A198" t="s">
        <v>102</v>
      </c>
      <c r="B198" t="s">
        <v>99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O198" s="15">
        <f t="shared" si="7"/>
        <v>0</v>
      </c>
      <c r="Q198" s="33" t="s">
        <v>116</v>
      </c>
      <c r="R198" s="34"/>
      <c r="S198" s="34"/>
      <c r="T198" s="34"/>
      <c r="U198" s="34"/>
      <c r="V198" s="34"/>
      <c r="W198" s="34"/>
      <c r="X198" s="34"/>
      <c r="Y198" s="34"/>
      <c r="Z198" s="35"/>
    </row>
    <row r="199" spans="2:26" ht="12.75">
      <c r="B199" s="23" t="s">
        <v>98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O199" s="15">
        <f t="shared" si="7"/>
        <v>0</v>
      </c>
      <c r="Q199" s="31"/>
      <c r="R199" s="25"/>
      <c r="S199" s="25"/>
      <c r="T199" s="25" t="s">
        <v>117</v>
      </c>
      <c r="U199" s="25"/>
      <c r="V199" s="25"/>
      <c r="W199" s="25"/>
      <c r="X199" s="25"/>
      <c r="Y199" s="25"/>
      <c r="Z199" s="36"/>
    </row>
    <row r="200" spans="2:26" ht="12.75">
      <c r="B200" t="s">
        <v>100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O200" s="15">
        <f t="shared" si="7"/>
        <v>0</v>
      </c>
      <c r="Q200" s="31"/>
      <c r="R200" s="25">
        <v>1</v>
      </c>
      <c r="S200" s="25"/>
      <c r="T200" s="9">
        <v>4</v>
      </c>
      <c r="U200" s="25"/>
      <c r="V200" s="25"/>
      <c r="W200" s="25"/>
      <c r="X200" s="25"/>
      <c r="Y200" s="25"/>
      <c r="Z200" s="36"/>
    </row>
    <row r="201" spans="1:26" ht="12.75">
      <c r="A201" t="s">
        <v>103</v>
      </c>
      <c r="B201" t="s">
        <v>99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O201" s="15">
        <f t="shared" si="7"/>
        <v>0</v>
      </c>
      <c r="Q201" s="31"/>
      <c r="R201" s="25">
        <v>2</v>
      </c>
      <c r="S201" s="25"/>
      <c r="T201" s="9">
        <v>2</v>
      </c>
      <c r="U201" s="25"/>
      <c r="V201" s="25"/>
      <c r="W201" s="25"/>
      <c r="X201" s="25"/>
      <c r="Y201" s="25"/>
      <c r="Z201" s="36"/>
    </row>
    <row r="202" spans="2:26" ht="12.75">
      <c r="B202" s="23" t="s">
        <v>98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O202" s="15">
        <f t="shared" si="7"/>
        <v>0</v>
      </c>
      <c r="Q202" s="31"/>
      <c r="R202" s="25">
        <v>3</v>
      </c>
      <c r="S202" s="25"/>
      <c r="T202" s="9">
        <v>2</v>
      </c>
      <c r="U202" s="25"/>
      <c r="V202" s="25"/>
      <c r="W202" s="25"/>
      <c r="X202" s="25"/>
      <c r="Y202" s="25"/>
      <c r="Z202" s="36"/>
    </row>
    <row r="203" spans="1:26" ht="13.5" thickBot="1">
      <c r="A203" s="6"/>
      <c r="B203" s="6" t="s">
        <v>100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O203" s="15">
        <f t="shared" si="7"/>
        <v>0</v>
      </c>
      <c r="Q203" s="31"/>
      <c r="R203" s="25">
        <v>4</v>
      </c>
      <c r="S203" s="25"/>
      <c r="T203" s="9">
        <v>3</v>
      </c>
      <c r="U203" s="25"/>
      <c r="V203" s="25"/>
      <c r="W203" s="25"/>
      <c r="X203" s="25"/>
      <c r="Y203" s="25"/>
      <c r="Z203" s="36"/>
    </row>
    <row r="204" spans="3:26" ht="12.75">
      <c r="C204" t="s">
        <v>119</v>
      </c>
      <c r="I204" s="1" t="s">
        <v>115</v>
      </c>
      <c r="Q204" s="31"/>
      <c r="R204" s="25">
        <v>5</v>
      </c>
      <c r="S204" s="25"/>
      <c r="T204" s="9">
        <v>12</v>
      </c>
      <c r="U204" s="25"/>
      <c r="V204" s="25"/>
      <c r="W204" s="25"/>
      <c r="X204" s="25"/>
      <c r="Y204" s="25"/>
      <c r="Z204" s="36"/>
    </row>
    <row r="205" spans="1:26" ht="12.75">
      <c r="A205" s="1"/>
      <c r="Q205" s="31"/>
      <c r="R205" s="25">
        <v>6</v>
      </c>
      <c r="S205" s="25"/>
      <c r="T205" s="9">
        <v>2</v>
      </c>
      <c r="U205" s="25"/>
      <c r="V205" s="25"/>
      <c r="W205" s="25"/>
      <c r="X205" s="25"/>
      <c r="Y205" s="25"/>
      <c r="Z205" s="36"/>
    </row>
    <row r="206" spans="3:2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Q206" s="31"/>
      <c r="R206" s="25">
        <v>7</v>
      </c>
      <c r="S206" s="25"/>
      <c r="T206" s="9">
        <v>3</v>
      </c>
      <c r="U206" s="25"/>
      <c r="V206" s="25"/>
      <c r="W206" s="25"/>
      <c r="X206" s="25"/>
      <c r="Y206" s="25"/>
      <c r="Z206" s="36"/>
    </row>
    <row r="207" spans="3:26" ht="12.75">
      <c r="C207" s="28"/>
      <c r="D207" s="28"/>
      <c r="E207" s="28"/>
      <c r="F207" s="28"/>
      <c r="G207" s="28"/>
      <c r="H207" s="28"/>
      <c r="I207" s="29"/>
      <c r="J207" s="28"/>
      <c r="K207" s="29"/>
      <c r="L207" s="28"/>
      <c r="M207" s="29"/>
      <c r="N207" s="28"/>
      <c r="O207" s="29"/>
      <c r="Q207" s="31"/>
      <c r="R207" s="25">
        <v>8</v>
      </c>
      <c r="S207" s="25"/>
      <c r="T207" s="9">
        <v>15</v>
      </c>
      <c r="U207" s="25"/>
      <c r="V207" s="25"/>
      <c r="W207" s="25"/>
      <c r="X207" s="25"/>
      <c r="Y207" s="25"/>
      <c r="Z207" s="36"/>
    </row>
    <row r="208" spans="3:26" ht="12.75">
      <c r="C208" s="28"/>
      <c r="D208" s="28"/>
      <c r="E208" s="29"/>
      <c r="F208" s="28"/>
      <c r="G208" s="28"/>
      <c r="H208" s="28"/>
      <c r="I208" s="29"/>
      <c r="J208" s="28"/>
      <c r="K208" s="29"/>
      <c r="L208" s="28"/>
      <c r="M208" s="29"/>
      <c r="N208" s="28"/>
      <c r="O208" s="29"/>
      <c r="Q208" s="31"/>
      <c r="R208" s="25">
        <v>9</v>
      </c>
      <c r="S208" s="25"/>
      <c r="T208" s="9">
        <v>14</v>
      </c>
      <c r="U208" s="25"/>
      <c r="V208" s="25"/>
      <c r="W208" s="25"/>
      <c r="X208" s="25"/>
      <c r="Y208" s="25"/>
      <c r="Z208" s="36"/>
    </row>
    <row r="209" spans="3:26" ht="12.75">
      <c r="C209" s="28"/>
      <c r="D209" s="28"/>
      <c r="E209" s="29"/>
      <c r="F209" s="28"/>
      <c r="G209" s="28"/>
      <c r="H209" s="28"/>
      <c r="I209" s="29"/>
      <c r="J209" s="28"/>
      <c r="K209" s="29"/>
      <c r="L209" s="28"/>
      <c r="M209" s="29"/>
      <c r="N209" s="28"/>
      <c r="O209" s="29"/>
      <c r="Q209" s="31"/>
      <c r="R209" s="25">
        <v>10</v>
      </c>
      <c r="S209" s="25"/>
      <c r="T209" s="9">
        <v>10</v>
      </c>
      <c r="U209" s="25"/>
      <c r="V209" s="25"/>
      <c r="W209" s="25"/>
      <c r="X209" s="25"/>
      <c r="Y209" s="25"/>
      <c r="Z209" s="36"/>
    </row>
    <row r="210" spans="3:26" ht="12.75">
      <c r="C210" s="28"/>
      <c r="D210" s="28"/>
      <c r="E210" s="29"/>
      <c r="F210" s="28"/>
      <c r="G210" s="28"/>
      <c r="H210" s="28"/>
      <c r="I210" s="29"/>
      <c r="J210" s="28"/>
      <c r="K210" s="29"/>
      <c r="L210" s="28"/>
      <c r="M210" s="29"/>
      <c r="N210" s="28"/>
      <c r="O210" s="29"/>
      <c r="Q210" s="31"/>
      <c r="R210" s="25">
        <v>11</v>
      </c>
      <c r="S210" s="25"/>
      <c r="T210" s="9">
        <v>15</v>
      </c>
      <c r="U210" s="25"/>
      <c r="V210" s="25"/>
      <c r="W210" s="25"/>
      <c r="X210" s="25"/>
      <c r="Y210" s="25"/>
      <c r="Z210" s="36"/>
    </row>
    <row r="211" spans="3:26" ht="12.75">
      <c r="C211" s="28"/>
      <c r="D211" s="28"/>
      <c r="E211" s="29"/>
      <c r="F211" s="28"/>
      <c r="G211" s="28"/>
      <c r="H211" s="28"/>
      <c r="I211" s="29"/>
      <c r="J211" s="28"/>
      <c r="K211" s="29"/>
      <c r="L211" s="28"/>
      <c r="M211" s="29"/>
      <c r="N211" s="28"/>
      <c r="O211" s="29"/>
      <c r="Q211" s="31"/>
      <c r="R211" s="25">
        <v>12</v>
      </c>
      <c r="S211" s="25"/>
      <c r="T211" s="9">
        <v>3</v>
      </c>
      <c r="U211" s="25"/>
      <c r="V211" s="25"/>
      <c r="W211" s="25"/>
      <c r="X211" s="25"/>
      <c r="Y211" s="25"/>
      <c r="Z211" s="36"/>
    </row>
    <row r="212" spans="3:26" ht="12.75">
      <c r="C212" s="28"/>
      <c r="D212" s="28"/>
      <c r="E212" s="29"/>
      <c r="F212" s="28"/>
      <c r="G212" s="28"/>
      <c r="H212" s="28"/>
      <c r="I212" s="29"/>
      <c r="J212" s="28"/>
      <c r="K212" s="29"/>
      <c r="L212" s="28"/>
      <c r="M212" s="29"/>
      <c r="N212" s="28"/>
      <c r="O212" s="29"/>
      <c r="Q212" s="31"/>
      <c r="R212" s="25"/>
      <c r="S212" s="25"/>
      <c r="T212" s="25"/>
      <c r="U212" s="25"/>
      <c r="V212" s="25"/>
      <c r="W212" s="25"/>
      <c r="X212" s="25"/>
      <c r="Y212" s="25"/>
      <c r="Z212" s="36"/>
    </row>
    <row r="213" spans="3:26" ht="12.75">
      <c r="C213" s="28"/>
      <c r="D213" s="28"/>
      <c r="E213" s="29"/>
      <c r="F213" s="28"/>
      <c r="G213" s="28"/>
      <c r="H213" s="28"/>
      <c r="I213" s="29"/>
      <c r="J213" s="28"/>
      <c r="K213" s="29"/>
      <c r="L213" s="28"/>
      <c r="M213" s="29"/>
      <c r="N213" s="28"/>
      <c r="O213" s="29"/>
      <c r="Q213" s="37" t="s">
        <v>118</v>
      </c>
      <c r="R213" s="25"/>
      <c r="S213" s="25"/>
      <c r="T213" s="9">
        <f>SUM(T200:T211)/12</f>
        <v>7.083333333333333</v>
      </c>
      <c r="U213" s="25"/>
      <c r="V213" s="25"/>
      <c r="W213" s="25"/>
      <c r="X213" s="25"/>
      <c r="Y213" s="25"/>
      <c r="Z213" s="36"/>
    </row>
    <row r="214" spans="3:26" ht="12.75">
      <c r="C214" s="28"/>
      <c r="D214" s="28"/>
      <c r="E214" s="29"/>
      <c r="F214" s="28"/>
      <c r="G214" s="28"/>
      <c r="H214" s="28"/>
      <c r="I214" s="29"/>
      <c r="J214" s="28"/>
      <c r="K214" s="29"/>
      <c r="L214" s="28"/>
      <c r="M214" s="29"/>
      <c r="N214" s="28"/>
      <c r="O214" s="29"/>
      <c r="Q214" s="32"/>
      <c r="R214" s="30"/>
      <c r="S214" s="30"/>
      <c r="T214" s="30"/>
      <c r="U214" s="30"/>
      <c r="V214" s="30"/>
      <c r="W214" s="30"/>
      <c r="X214" s="30"/>
      <c r="Y214" s="30"/>
      <c r="Z214" s="38"/>
    </row>
    <row r="215" spans="3:15" ht="12.75">
      <c r="C215" s="28"/>
      <c r="D215" s="28"/>
      <c r="E215" s="29"/>
      <c r="F215" s="28"/>
      <c r="G215" s="28"/>
      <c r="H215" s="28"/>
      <c r="I215" s="29"/>
      <c r="J215" s="28"/>
      <c r="K215" s="29"/>
      <c r="L215" s="28"/>
      <c r="M215" s="29"/>
      <c r="N215" s="28"/>
      <c r="O215" s="29"/>
    </row>
    <row r="216" spans="3:15" ht="12.75">
      <c r="C216" s="28"/>
      <c r="D216" s="28"/>
      <c r="E216" s="29"/>
      <c r="F216" s="28"/>
      <c r="G216" s="28"/>
      <c r="H216" s="28"/>
      <c r="I216" s="29"/>
      <c r="J216" s="28"/>
      <c r="K216" s="29"/>
      <c r="L216" s="28"/>
      <c r="M216" s="29"/>
      <c r="N216" s="28"/>
      <c r="O216" s="29"/>
    </row>
    <row r="217" spans="3:15" ht="12.75">
      <c r="C217" s="28"/>
      <c r="D217" s="28"/>
      <c r="E217" s="29"/>
      <c r="F217" s="28"/>
      <c r="G217" s="28"/>
      <c r="H217" s="28"/>
      <c r="I217" s="29"/>
      <c r="J217" s="28"/>
      <c r="K217" s="29"/>
      <c r="L217" s="28"/>
      <c r="M217" s="29"/>
      <c r="N217" s="28"/>
      <c r="O217" s="29"/>
    </row>
    <row r="218" spans="3:15" ht="12.75">
      <c r="C218" s="28"/>
      <c r="D218" s="28"/>
      <c r="E218" s="29"/>
      <c r="F218" s="28"/>
      <c r="G218" s="28"/>
      <c r="H218" s="28"/>
      <c r="I218" s="29"/>
      <c r="J218" s="28"/>
      <c r="K218" s="29"/>
      <c r="L218" s="28"/>
      <c r="M218" s="29"/>
      <c r="N218" s="28"/>
      <c r="O218" s="29"/>
    </row>
    <row r="219" spans="3:15" ht="12.75">
      <c r="C219" s="28"/>
      <c r="D219" s="28"/>
      <c r="E219" s="29"/>
      <c r="F219" s="28"/>
      <c r="G219" s="28"/>
      <c r="H219" s="28"/>
      <c r="I219" s="29"/>
      <c r="J219" s="28"/>
      <c r="K219" s="29"/>
      <c r="L219" s="28"/>
      <c r="M219" s="29"/>
      <c r="N219" s="28"/>
      <c r="O219" s="29"/>
    </row>
    <row r="220" spans="3:15" ht="12.75">
      <c r="C220" s="28"/>
      <c r="D220" s="28"/>
      <c r="E220" s="29"/>
      <c r="F220" s="28"/>
      <c r="G220" s="28"/>
      <c r="H220" s="28"/>
      <c r="I220" s="29"/>
      <c r="J220" s="28"/>
      <c r="K220" s="29"/>
      <c r="L220" s="28"/>
      <c r="M220" s="29"/>
      <c r="N220" s="28"/>
      <c r="O220" s="29"/>
    </row>
    <row r="221" spans="3:15" ht="12.75">
      <c r="C221" s="28"/>
      <c r="D221" s="28"/>
      <c r="E221" s="29"/>
      <c r="F221" s="28"/>
      <c r="G221" s="28"/>
      <c r="H221" s="28"/>
      <c r="I221" s="29"/>
      <c r="J221" s="28"/>
      <c r="K221" s="29"/>
      <c r="L221" s="28"/>
      <c r="M221" s="29"/>
      <c r="N221" s="28"/>
      <c r="O221" s="29"/>
    </row>
    <row r="222" spans="3:15" ht="12.75">
      <c r="C222" s="28"/>
      <c r="D222" s="28"/>
      <c r="E222" s="29"/>
      <c r="F222" s="28"/>
      <c r="G222" s="28"/>
      <c r="H222" s="28"/>
      <c r="I222" s="29"/>
      <c r="J222" s="28"/>
      <c r="K222" s="29"/>
      <c r="L222" s="28"/>
      <c r="M222" s="29"/>
      <c r="N222" s="28"/>
      <c r="O222" s="29"/>
    </row>
    <row r="223" spans="3:15" ht="12.75">
      <c r="C223" s="28"/>
      <c r="D223" s="28"/>
      <c r="E223" s="29"/>
      <c r="F223" s="28"/>
      <c r="G223" s="28"/>
      <c r="H223" s="28"/>
      <c r="I223" s="29"/>
      <c r="J223" s="28"/>
      <c r="K223" s="29"/>
      <c r="L223" s="28"/>
      <c r="M223" s="29"/>
      <c r="N223" s="28"/>
      <c r="O223" s="29"/>
    </row>
    <row r="224" spans="3:15" ht="12.75">
      <c r="C224" s="28"/>
      <c r="D224" s="28"/>
      <c r="E224" s="29"/>
      <c r="F224" s="28"/>
      <c r="G224" s="28"/>
      <c r="H224" s="28"/>
      <c r="I224" s="29"/>
      <c r="J224" s="28"/>
      <c r="K224" s="29"/>
      <c r="L224" s="28"/>
      <c r="M224" s="29"/>
      <c r="N224" s="28"/>
      <c r="O224" s="29"/>
    </row>
    <row r="225" spans="3:15" ht="12.75">
      <c r="C225" s="28"/>
      <c r="D225" s="28"/>
      <c r="E225" s="29"/>
      <c r="F225" s="28"/>
      <c r="G225" s="28"/>
      <c r="H225" s="28"/>
      <c r="I225" s="29"/>
      <c r="J225" s="28"/>
      <c r="K225" s="29"/>
      <c r="L225" s="28"/>
      <c r="M225" s="29"/>
      <c r="N225" s="28"/>
      <c r="O225" s="29"/>
    </row>
    <row r="226" spans="3:15" ht="12.75">
      <c r="C226" s="28"/>
      <c r="D226" s="28"/>
      <c r="E226" s="29"/>
      <c r="F226" s="28"/>
      <c r="G226" s="28"/>
      <c r="H226" s="28"/>
      <c r="I226" s="29"/>
      <c r="J226" s="28"/>
      <c r="K226" s="29"/>
      <c r="L226" s="28"/>
      <c r="M226" s="29"/>
      <c r="N226" s="28"/>
      <c r="O226" s="29"/>
    </row>
    <row r="227" spans="3:1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3:16" ht="12.75">
      <c r="C228" s="28"/>
      <c r="D228" s="28"/>
      <c r="E228" s="29"/>
      <c r="F228" s="28"/>
      <c r="G228" s="28"/>
      <c r="L228" s="1"/>
      <c r="O228" s="40"/>
      <c r="P228" s="46"/>
    </row>
    <row r="229" spans="2:15" ht="12.75">
      <c r="B229" t="s">
        <v>123</v>
      </c>
      <c r="C229" s="28"/>
      <c r="D229" s="39">
        <f>(O7+O10+O13+O16+O19)/5</f>
        <v>87.81818181818183</v>
      </c>
      <c r="E229" s="29" t="s">
        <v>156</v>
      </c>
      <c r="F229" s="28"/>
      <c r="G229" s="28"/>
      <c r="L229" s="1"/>
      <c r="O229" s="40"/>
    </row>
    <row r="230" spans="2:22" ht="12.75">
      <c r="B230" t="s">
        <v>124</v>
      </c>
      <c r="C230" s="28" t="s">
        <v>58</v>
      </c>
      <c r="D230" s="39">
        <f>(SUM(O31:O38))/8</f>
        <v>0.7125</v>
      </c>
      <c r="E230" s="29" t="s">
        <v>58</v>
      </c>
      <c r="F230" s="28"/>
      <c r="G230" s="29" t="s">
        <v>58</v>
      </c>
      <c r="R230" s="41" t="s">
        <v>58</v>
      </c>
      <c r="V230" s="41" t="s">
        <v>58</v>
      </c>
    </row>
    <row r="231" spans="2:7" ht="12.75">
      <c r="B231" t="s">
        <v>125</v>
      </c>
      <c r="C231" s="28"/>
      <c r="D231" s="39">
        <f>(((SUM(O40:O45))/6)/17)*100</f>
        <v>8.55614973262032</v>
      </c>
      <c r="E231" s="28" t="s">
        <v>156</v>
      </c>
      <c r="F231" s="28"/>
      <c r="G231" s="28"/>
    </row>
    <row r="232" spans="2:4" ht="12.75">
      <c r="B232" t="s">
        <v>181</v>
      </c>
      <c r="D232">
        <f>SUM(C179:L190)</f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N180" sqref="N180"/>
    </sheetView>
  </sheetViews>
  <sheetFormatPr defaultColWidth="9.140625" defaultRowHeight="12.75"/>
  <cols>
    <col min="1" max="1" width="10.140625" style="0" bestFit="1" customWidth="1"/>
    <col min="2" max="2" width="19.8515625" style="0" customWidth="1"/>
    <col min="3" max="3" width="5.28125" style="0" customWidth="1"/>
    <col min="4" max="4" width="4.421875" style="0" customWidth="1"/>
    <col min="5" max="5" width="4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4.28125" style="0" customWidth="1"/>
    <col min="10" max="10" width="4.00390625" style="0" customWidth="1"/>
    <col min="11" max="12" width="4.421875" style="0" customWidth="1"/>
    <col min="13" max="13" width="4.140625" style="0" customWidth="1"/>
    <col min="15" max="15" width="7.7109375" style="0" customWidth="1"/>
    <col min="16" max="16" width="4.28125" style="0" customWidth="1"/>
    <col min="17" max="17" width="4.00390625" style="0" customWidth="1"/>
    <col min="18" max="18" width="6.42187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4.421875" style="0" customWidth="1"/>
    <col min="23" max="23" width="4.8515625" style="0" customWidth="1"/>
    <col min="24" max="24" width="4.7109375" style="0" customWidth="1"/>
    <col min="25" max="25" width="5.8515625" style="0" customWidth="1"/>
    <col min="26" max="26" width="4.140625" style="0" customWidth="1"/>
  </cols>
  <sheetData>
    <row r="1" spans="1:3" ht="12.75">
      <c r="A1" s="1" t="s">
        <v>166</v>
      </c>
      <c r="B1" s="50" t="s">
        <v>167</v>
      </c>
      <c r="C1" t="s">
        <v>168</v>
      </c>
    </row>
    <row r="2" spans="1:8" ht="12.75">
      <c r="A2" s="19">
        <v>38564</v>
      </c>
      <c r="H2" s="1" t="s">
        <v>74</v>
      </c>
    </row>
    <row r="3" spans="1:15" ht="13.5" thickBot="1">
      <c r="A3" s="18" t="s">
        <v>58</v>
      </c>
      <c r="B3" s="6"/>
      <c r="C3" s="18" t="s">
        <v>65</v>
      </c>
      <c r="D3" s="18" t="s">
        <v>66</v>
      </c>
      <c r="E3" s="18" t="s">
        <v>64</v>
      </c>
      <c r="F3" s="18" t="s">
        <v>62</v>
      </c>
      <c r="G3" s="18" t="s">
        <v>67</v>
      </c>
      <c r="H3" s="18" t="s">
        <v>68</v>
      </c>
      <c r="I3" s="18" t="s">
        <v>69</v>
      </c>
      <c r="J3" s="18" t="s">
        <v>70</v>
      </c>
      <c r="K3" s="18" t="s">
        <v>71</v>
      </c>
      <c r="L3" s="18" t="s">
        <v>72</v>
      </c>
      <c r="M3" s="18" t="s">
        <v>73</v>
      </c>
      <c r="O3" s="18" t="s">
        <v>108</v>
      </c>
    </row>
    <row r="4" spans="1:15" ht="12.75">
      <c r="A4" s="1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</row>
    <row r="5" spans="1:15" ht="12.75">
      <c r="A5" t="s">
        <v>6</v>
      </c>
      <c r="B5" t="s">
        <v>2</v>
      </c>
      <c r="C5" s="8">
        <v>0</v>
      </c>
      <c r="D5" s="8">
        <v>10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 t="s">
        <v>162</v>
      </c>
      <c r="L5" s="8"/>
      <c r="M5" s="8"/>
      <c r="O5" s="15">
        <f>AVERAGE(C5:M5)</f>
        <v>1.25</v>
      </c>
    </row>
    <row r="6" spans="2:15" ht="12.75">
      <c r="B6" t="s">
        <v>3</v>
      </c>
      <c r="C6" s="8" t="s">
        <v>55</v>
      </c>
      <c r="D6" s="8" t="s">
        <v>107</v>
      </c>
      <c r="E6" s="8" t="s">
        <v>111</v>
      </c>
      <c r="F6" s="8" t="s">
        <v>107</v>
      </c>
      <c r="G6" s="8" t="s">
        <v>107</v>
      </c>
      <c r="H6" s="8" t="s">
        <v>107</v>
      </c>
      <c r="I6" s="8" t="s">
        <v>107</v>
      </c>
      <c r="J6" s="8" t="s">
        <v>107</v>
      </c>
      <c r="K6" s="8" t="s">
        <v>107</v>
      </c>
      <c r="L6" s="8"/>
      <c r="M6" s="8"/>
      <c r="O6" s="24"/>
    </row>
    <row r="7" spans="2:15" ht="12.75">
      <c r="B7" t="s">
        <v>4</v>
      </c>
      <c r="C7" s="8">
        <v>90</v>
      </c>
      <c r="D7" s="8">
        <v>100</v>
      </c>
      <c r="E7" s="8">
        <v>10</v>
      </c>
      <c r="F7" s="8">
        <v>100</v>
      </c>
      <c r="G7" s="8">
        <v>100</v>
      </c>
      <c r="H7" s="8">
        <v>100</v>
      </c>
      <c r="I7" s="8">
        <v>100</v>
      </c>
      <c r="J7" s="8">
        <v>100</v>
      </c>
      <c r="K7" s="8">
        <v>100</v>
      </c>
      <c r="L7" s="8"/>
      <c r="M7" s="8"/>
      <c r="O7" s="15">
        <f>AVERAGE(C7:M7)</f>
        <v>88.88888888888889</v>
      </c>
    </row>
    <row r="8" spans="1:15" ht="12.75">
      <c r="A8" t="s">
        <v>5</v>
      </c>
      <c r="B8" t="s">
        <v>2</v>
      </c>
      <c r="C8" s="8">
        <v>4</v>
      </c>
      <c r="D8" s="8">
        <v>10</v>
      </c>
      <c r="E8" s="8">
        <v>4</v>
      </c>
      <c r="F8" s="8">
        <v>10</v>
      </c>
      <c r="G8" s="8">
        <v>10</v>
      </c>
      <c r="H8" s="8">
        <v>20</v>
      </c>
      <c r="I8" s="8">
        <v>12</v>
      </c>
      <c r="J8" s="8">
        <v>8</v>
      </c>
      <c r="K8" s="8">
        <v>6</v>
      </c>
      <c r="L8" s="8"/>
      <c r="M8" s="8"/>
      <c r="O8" s="15">
        <f>AVERAGE(C8:M8)</f>
        <v>9.333333333333334</v>
      </c>
    </row>
    <row r="9" spans="2:15" ht="12.75">
      <c r="B9" t="s">
        <v>3</v>
      </c>
      <c r="C9" s="8" t="s">
        <v>56</v>
      </c>
      <c r="D9" s="8" t="s">
        <v>107</v>
      </c>
      <c r="E9" s="8" t="s">
        <v>56</v>
      </c>
      <c r="F9" s="8" t="s">
        <v>107</v>
      </c>
      <c r="G9" s="8" t="s">
        <v>107</v>
      </c>
      <c r="H9" s="8" t="s">
        <v>107</v>
      </c>
      <c r="I9" s="8" t="s">
        <v>107</v>
      </c>
      <c r="J9" s="8" t="s">
        <v>107</v>
      </c>
      <c r="K9" s="8" t="s">
        <v>75</v>
      </c>
      <c r="L9" s="8"/>
      <c r="M9" s="8"/>
      <c r="O9" s="15"/>
    </row>
    <row r="10" spans="2:15" ht="12.75">
      <c r="B10" t="s">
        <v>4</v>
      </c>
      <c r="C10" s="8">
        <v>40</v>
      </c>
      <c r="D10" s="8">
        <v>100</v>
      </c>
      <c r="E10" s="8">
        <v>10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/>
      <c r="M10" s="8"/>
      <c r="O10" s="15">
        <f>AVERAGE(C10:M10)</f>
        <v>83.33333333333333</v>
      </c>
    </row>
    <row r="11" spans="1:15" ht="12.75">
      <c r="A11" t="s">
        <v>7</v>
      </c>
      <c r="B11" t="s">
        <v>2</v>
      </c>
      <c r="C11" s="8">
        <v>10</v>
      </c>
      <c r="D11" s="8">
        <v>20</v>
      </c>
      <c r="E11" s="8">
        <v>6</v>
      </c>
      <c r="F11" s="8">
        <v>12</v>
      </c>
      <c r="G11" s="8">
        <v>24</v>
      </c>
      <c r="H11" s="8">
        <v>18</v>
      </c>
      <c r="I11" s="8">
        <v>12</v>
      </c>
      <c r="J11" s="8">
        <v>12</v>
      </c>
      <c r="K11" s="8">
        <v>4</v>
      </c>
      <c r="L11" s="8"/>
      <c r="M11" s="8"/>
      <c r="O11" s="15">
        <f>AVERAGE(C11:M11)</f>
        <v>13.11111111111111</v>
      </c>
    </row>
    <row r="12" spans="2:15" ht="12.75">
      <c r="B12" t="s">
        <v>3</v>
      </c>
      <c r="C12" s="8" t="s">
        <v>105</v>
      </c>
      <c r="D12" s="8" t="s">
        <v>105</v>
      </c>
      <c r="E12" s="8" t="s">
        <v>55</v>
      </c>
      <c r="F12" s="8" t="s">
        <v>107</v>
      </c>
      <c r="G12" s="8" t="s">
        <v>107</v>
      </c>
      <c r="H12" s="8" t="s">
        <v>107</v>
      </c>
      <c r="I12" s="8" t="s">
        <v>107</v>
      </c>
      <c r="J12" s="8" t="s">
        <v>55</v>
      </c>
      <c r="K12" s="8" t="s">
        <v>55</v>
      </c>
      <c r="L12" s="8"/>
      <c r="M12" s="8"/>
      <c r="O12" s="15"/>
    </row>
    <row r="13" spans="2:15" ht="12.75">
      <c r="B13" t="s">
        <v>4</v>
      </c>
      <c r="C13" s="8">
        <v>10</v>
      </c>
      <c r="D13" s="8">
        <v>80</v>
      </c>
      <c r="E13" s="8">
        <v>50</v>
      </c>
      <c r="F13" s="8">
        <v>100</v>
      </c>
      <c r="G13" s="8">
        <v>100</v>
      </c>
      <c r="H13" s="8">
        <v>100</v>
      </c>
      <c r="I13" s="8">
        <v>100</v>
      </c>
      <c r="J13" s="8">
        <v>90</v>
      </c>
      <c r="K13" s="8">
        <v>90</v>
      </c>
      <c r="L13" s="8"/>
      <c r="M13" s="8"/>
      <c r="O13" s="15">
        <f>AVERAGE(C13:M13)</f>
        <v>80</v>
      </c>
    </row>
    <row r="14" spans="1:15" ht="12.75">
      <c r="A14" t="s">
        <v>8</v>
      </c>
      <c r="B14" t="s">
        <v>2</v>
      </c>
      <c r="C14" s="8">
        <v>10</v>
      </c>
      <c r="D14" s="8">
        <v>20</v>
      </c>
      <c r="E14" s="8">
        <v>4</v>
      </c>
      <c r="F14" s="8">
        <v>4</v>
      </c>
      <c r="G14" s="8">
        <v>16</v>
      </c>
      <c r="H14" s="8">
        <v>12</v>
      </c>
      <c r="I14" s="8">
        <v>12</v>
      </c>
      <c r="J14" s="8">
        <v>4</v>
      </c>
      <c r="K14" s="8">
        <v>14</v>
      </c>
      <c r="L14" s="8"/>
      <c r="M14" s="8"/>
      <c r="O14" s="15">
        <f>AVERAGE(C14:M14)</f>
        <v>10.666666666666666</v>
      </c>
    </row>
    <row r="15" spans="2:15" ht="12.75">
      <c r="B15" t="s">
        <v>3</v>
      </c>
      <c r="C15" s="8" t="s">
        <v>105</v>
      </c>
      <c r="D15" s="8" t="s">
        <v>56</v>
      </c>
      <c r="E15" s="8" t="s">
        <v>56</v>
      </c>
      <c r="F15" s="8" t="s">
        <v>107</v>
      </c>
      <c r="G15" s="8" t="s">
        <v>107</v>
      </c>
      <c r="H15" s="8" t="s">
        <v>107</v>
      </c>
      <c r="I15" s="8" t="s">
        <v>107</v>
      </c>
      <c r="J15" s="8" t="s">
        <v>107</v>
      </c>
      <c r="K15" s="8" t="s">
        <v>75</v>
      </c>
      <c r="L15" s="8"/>
      <c r="M15" s="8"/>
      <c r="O15" s="15"/>
    </row>
    <row r="16" spans="2:15" ht="12.75">
      <c r="B16" t="s">
        <v>4</v>
      </c>
      <c r="C16" s="8">
        <v>10</v>
      </c>
      <c r="D16" s="8">
        <v>80</v>
      </c>
      <c r="E16" s="8">
        <v>80</v>
      </c>
      <c r="F16" s="8">
        <v>100</v>
      </c>
      <c r="G16" s="8">
        <v>100</v>
      </c>
      <c r="H16" s="8">
        <v>100</v>
      </c>
      <c r="I16" s="8">
        <v>100</v>
      </c>
      <c r="J16" s="8">
        <v>100</v>
      </c>
      <c r="K16" s="8">
        <v>100</v>
      </c>
      <c r="L16" s="8"/>
      <c r="M16" s="8"/>
      <c r="O16" s="15">
        <f>AVERAGE(C16:M16)</f>
        <v>85.55555555555556</v>
      </c>
    </row>
    <row r="17" spans="1:15" ht="12.75">
      <c r="A17" t="s">
        <v>9</v>
      </c>
      <c r="B17" t="s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8"/>
      <c r="O17" s="15">
        <f>AVERAGE(C17:M17)</f>
        <v>0</v>
      </c>
    </row>
    <row r="18" spans="2:15" ht="12.75">
      <c r="B18" t="s">
        <v>3</v>
      </c>
      <c r="C18" s="8" t="s">
        <v>107</v>
      </c>
      <c r="D18" s="8" t="s">
        <v>107</v>
      </c>
      <c r="E18" s="8" t="s">
        <v>111</v>
      </c>
      <c r="F18" s="8" t="s">
        <v>107</v>
      </c>
      <c r="G18" s="8" t="s">
        <v>107</v>
      </c>
      <c r="H18" s="8" t="s">
        <v>107</v>
      </c>
      <c r="I18" s="8" t="s">
        <v>107</v>
      </c>
      <c r="J18" s="8" t="s">
        <v>107</v>
      </c>
      <c r="K18" s="8" t="s">
        <v>107</v>
      </c>
      <c r="L18" s="8"/>
      <c r="M18" s="8"/>
      <c r="O18" s="15"/>
    </row>
    <row r="19" spans="2:15" ht="12.75">
      <c r="B19" t="s">
        <v>4</v>
      </c>
      <c r="C19" s="8">
        <v>100</v>
      </c>
      <c r="D19" s="8">
        <v>100</v>
      </c>
      <c r="E19" s="8">
        <v>20</v>
      </c>
      <c r="F19" s="8">
        <v>100</v>
      </c>
      <c r="G19" s="8">
        <v>100</v>
      </c>
      <c r="H19" s="8">
        <v>100</v>
      </c>
      <c r="I19" s="8">
        <v>100</v>
      </c>
      <c r="J19" s="8">
        <v>100</v>
      </c>
      <c r="K19" s="8">
        <v>100</v>
      </c>
      <c r="L19" s="8"/>
      <c r="M19" s="8"/>
      <c r="O19" s="15">
        <f>AVERAGE(C19:M19)</f>
        <v>91.11111111111111</v>
      </c>
    </row>
    <row r="20" spans="1:15" ht="12.75">
      <c r="A20" s="1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O20" s="4"/>
    </row>
    <row r="21" spans="1:15" ht="12.75">
      <c r="A21" t="s">
        <v>11</v>
      </c>
      <c r="B21" t="s">
        <v>1</v>
      </c>
      <c r="C21" s="8">
        <v>45</v>
      </c>
      <c r="D21" s="8">
        <v>35</v>
      </c>
      <c r="E21" s="8">
        <v>80</v>
      </c>
      <c r="F21" s="8">
        <v>90</v>
      </c>
      <c r="G21" s="8">
        <v>15</v>
      </c>
      <c r="H21" s="8">
        <v>10</v>
      </c>
      <c r="I21" s="8">
        <v>55</v>
      </c>
      <c r="J21" s="8">
        <v>80</v>
      </c>
      <c r="K21" s="8">
        <v>80</v>
      </c>
      <c r="L21" s="8"/>
      <c r="M21" s="13"/>
      <c r="O21" s="15">
        <f>AVERAGE(C21:M21)</f>
        <v>54.44444444444444</v>
      </c>
    </row>
    <row r="22" spans="2:22" ht="12.75">
      <c r="B22" t="s">
        <v>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/>
      <c r="O22" s="15" t="s">
        <v>58</v>
      </c>
      <c r="Q22" s="1" t="s">
        <v>134</v>
      </c>
      <c r="V22" s="27">
        <f>((O5+O8+O11+O14+O17)/5)/100</f>
        <v>0.06872222222222221</v>
      </c>
    </row>
    <row r="23" spans="2:22" ht="12.75">
      <c r="B23" t="s">
        <v>12</v>
      </c>
      <c r="C23" s="8">
        <v>35</v>
      </c>
      <c r="D23" s="8">
        <v>20</v>
      </c>
      <c r="E23" s="8">
        <v>60</v>
      </c>
      <c r="F23" s="8">
        <v>40</v>
      </c>
      <c r="G23" s="8">
        <v>20</v>
      </c>
      <c r="H23" s="13">
        <v>60</v>
      </c>
      <c r="I23" s="8">
        <v>40</v>
      </c>
      <c r="J23" s="8">
        <v>40</v>
      </c>
      <c r="K23" s="8">
        <v>60</v>
      </c>
      <c r="L23" s="8"/>
      <c r="M23" s="8"/>
      <c r="O23" s="15">
        <f aca="true" t="shared" si="0" ref="O23:O45">AVERAGE(C23:M23)</f>
        <v>41.666666666666664</v>
      </c>
      <c r="V23" s="4"/>
    </row>
    <row r="24" spans="2:22" ht="12.75">
      <c r="B24" t="s">
        <v>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/>
      <c r="O24" s="15">
        <f t="shared" si="0"/>
        <v>0</v>
      </c>
      <c r="Q24" s="1"/>
      <c r="V24" s="15"/>
    </row>
    <row r="25" spans="1:22" ht="12.75">
      <c r="A25" t="s">
        <v>13</v>
      </c>
      <c r="C25" s="14">
        <v>1.9</v>
      </c>
      <c r="D25" s="14">
        <v>2.5</v>
      </c>
      <c r="E25" s="14">
        <v>1.8</v>
      </c>
      <c r="F25" s="14">
        <v>1.6</v>
      </c>
      <c r="G25" s="14">
        <v>1</v>
      </c>
      <c r="H25" s="14">
        <v>1</v>
      </c>
      <c r="I25" s="14">
        <v>1.1</v>
      </c>
      <c r="J25" s="14">
        <v>1.5</v>
      </c>
      <c r="K25" s="14">
        <v>1.8</v>
      </c>
      <c r="L25" s="14"/>
      <c r="M25" s="14"/>
      <c r="O25" s="15">
        <f t="shared" si="0"/>
        <v>1.577777777777778</v>
      </c>
      <c r="Q25" s="4"/>
      <c r="R25" s="4"/>
      <c r="S25" s="4"/>
      <c r="T25" s="4"/>
      <c r="U25" s="4" t="s">
        <v>58</v>
      </c>
      <c r="V25" s="4"/>
    </row>
    <row r="26" spans="1:22" ht="12.75">
      <c r="A26" t="s">
        <v>14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4"/>
      <c r="O26" s="15">
        <f t="shared" si="0"/>
        <v>0</v>
      </c>
      <c r="Q26" s="4"/>
      <c r="R26" s="4"/>
      <c r="S26" s="4"/>
      <c r="T26" s="4"/>
      <c r="U26" s="4"/>
      <c r="V26" s="4"/>
    </row>
    <row r="27" spans="1:22" ht="12.75">
      <c r="A27" t="s">
        <v>15</v>
      </c>
      <c r="C27" s="49">
        <v>3</v>
      </c>
      <c r="D27" s="49">
        <v>3.2</v>
      </c>
      <c r="E27" s="49">
        <v>2.2</v>
      </c>
      <c r="F27" s="14">
        <v>2.8</v>
      </c>
      <c r="G27" s="14">
        <v>4.5</v>
      </c>
      <c r="H27" s="14">
        <v>4.3</v>
      </c>
      <c r="I27" s="14">
        <v>3.3</v>
      </c>
      <c r="J27" s="14">
        <v>2</v>
      </c>
      <c r="K27" s="14">
        <v>3.2</v>
      </c>
      <c r="L27" s="14"/>
      <c r="M27" s="14"/>
      <c r="O27" s="15">
        <f t="shared" si="0"/>
        <v>3.1666666666666665</v>
      </c>
      <c r="Q27" s="1" t="s">
        <v>136</v>
      </c>
      <c r="V27" s="15">
        <f>O27</f>
        <v>3.1666666666666665</v>
      </c>
    </row>
    <row r="28" spans="1:22" ht="12.75">
      <c r="A28" t="s">
        <v>16</v>
      </c>
      <c r="C28" s="49">
        <v>35</v>
      </c>
      <c r="D28" s="49">
        <v>0.4</v>
      </c>
      <c r="E28" s="49">
        <v>0.4</v>
      </c>
      <c r="F28" s="14">
        <v>0.4</v>
      </c>
      <c r="G28" s="14">
        <v>0.4</v>
      </c>
      <c r="H28" s="14">
        <v>0.3</v>
      </c>
      <c r="I28" s="14">
        <v>0.4</v>
      </c>
      <c r="J28" s="14">
        <v>0.4</v>
      </c>
      <c r="K28" s="14">
        <v>0.4</v>
      </c>
      <c r="L28" s="14"/>
      <c r="M28" s="14"/>
      <c r="O28" s="15">
        <f t="shared" si="0"/>
        <v>4.233333333333332</v>
      </c>
      <c r="Q28" s="1" t="s">
        <v>137</v>
      </c>
      <c r="V28" s="15">
        <f>O28</f>
        <v>4.233333333333332</v>
      </c>
    </row>
    <row r="29" spans="1:22" ht="12.75">
      <c r="A29" t="s">
        <v>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14"/>
      <c r="O29" s="15">
        <f t="shared" si="0"/>
        <v>0</v>
      </c>
      <c r="Q29" s="1"/>
      <c r="V29" s="25"/>
    </row>
    <row r="30" spans="1:15" ht="12.75">
      <c r="A30" s="1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O30" s="4"/>
    </row>
    <row r="31" spans="1:15" ht="12.75">
      <c r="A31" t="s">
        <v>19</v>
      </c>
      <c r="C31" s="8">
        <v>1</v>
      </c>
      <c r="D31" s="8">
        <v>1</v>
      </c>
      <c r="E31" s="8">
        <v>1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/>
      <c r="M31" s="8"/>
      <c r="O31" s="15">
        <f>AVERAGE(C31:L31)</f>
        <v>0.4444444444444444</v>
      </c>
    </row>
    <row r="32" spans="1:15" ht="12.75">
      <c r="A32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8">
        <v>0</v>
      </c>
      <c r="K32" s="8">
        <v>0</v>
      </c>
      <c r="L32" s="8"/>
      <c r="M32" s="8"/>
      <c r="O32" s="15">
        <f aca="true" t="shared" si="1" ref="O32:O38">AVERAGE(C32:L32)</f>
        <v>0.1111111111111111</v>
      </c>
    </row>
    <row r="33" spans="1:15" ht="12.75">
      <c r="A33" t="s">
        <v>21</v>
      </c>
      <c r="C33" s="8">
        <v>0</v>
      </c>
      <c r="D33" s="8">
        <v>0</v>
      </c>
      <c r="E33" s="8">
        <v>0</v>
      </c>
      <c r="F33" s="8">
        <v>1</v>
      </c>
      <c r="G33" s="8">
        <v>0</v>
      </c>
      <c r="H33" s="8">
        <v>1</v>
      </c>
      <c r="I33" s="8">
        <v>1</v>
      </c>
      <c r="J33" s="8">
        <v>1</v>
      </c>
      <c r="K33" s="8">
        <v>2</v>
      </c>
      <c r="L33" s="8"/>
      <c r="M33" s="8"/>
      <c r="O33" s="15">
        <f t="shared" si="1"/>
        <v>0.6666666666666666</v>
      </c>
    </row>
    <row r="34" spans="1:15" ht="12.75">
      <c r="A34" t="s">
        <v>22</v>
      </c>
      <c r="C34" s="8">
        <v>1</v>
      </c>
      <c r="D34" s="8">
        <v>2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2</v>
      </c>
      <c r="L34" s="8"/>
      <c r="M34" s="8"/>
      <c r="O34" s="15">
        <f t="shared" si="1"/>
        <v>1.2222222222222223</v>
      </c>
    </row>
    <row r="35" spans="1:15" ht="12.75">
      <c r="A35" t="s">
        <v>23</v>
      </c>
      <c r="C35" s="8">
        <v>2</v>
      </c>
      <c r="D35" s="8">
        <v>1</v>
      </c>
      <c r="E35" s="8">
        <v>2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/>
      <c r="M35" s="8"/>
      <c r="O35" s="15">
        <f t="shared" si="1"/>
        <v>1.2222222222222223</v>
      </c>
    </row>
    <row r="36" spans="1:15" ht="12.75">
      <c r="A36" t="s">
        <v>24</v>
      </c>
      <c r="C36" s="8">
        <v>0</v>
      </c>
      <c r="D36" s="8">
        <v>1</v>
      </c>
      <c r="E36" s="8">
        <v>2</v>
      </c>
      <c r="F36" s="8">
        <v>2</v>
      </c>
      <c r="G36" s="8">
        <v>1</v>
      </c>
      <c r="H36" s="8">
        <v>1</v>
      </c>
      <c r="I36" s="8">
        <v>2</v>
      </c>
      <c r="J36" s="8">
        <v>1</v>
      </c>
      <c r="K36" s="8">
        <v>1</v>
      </c>
      <c r="L36" s="8"/>
      <c r="M36" s="8"/>
      <c r="O36" s="15">
        <f t="shared" si="1"/>
        <v>1.2222222222222223</v>
      </c>
    </row>
    <row r="37" spans="1:15" ht="12.75">
      <c r="A37" t="s">
        <v>25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/>
      <c r="M37" s="8"/>
      <c r="O37" s="15">
        <f t="shared" si="1"/>
        <v>0.1111111111111111</v>
      </c>
    </row>
    <row r="38" spans="1:22" ht="12.75">
      <c r="A3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/>
      <c r="M38" s="8"/>
      <c r="O38" s="15">
        <f t="shared" si="1"/>
        <v>0</v>
      </c>
      <c r="Q38" s="1" t="s">
        <v>124</v>
      </c>
      <c r="V38" s="15">
        <f>(SUM(O31:O38))/8</f>
        <v>0.625</v>
      </c>
    </row>
    <row r="39" spans="1:15" ht="12.75">
      <c r="A39" s="1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O39" s="4"/>
    </row>
    <row r="40" spans="1:15" ht="12.75">
      <c r="A40" t="s">
        <v>28</v>
      </c>
      <c r="C40" s="13">
        <v>16</v>
      </c>
      <c r="D40" s="13">
        <v>16</v>
      </c>
      <c r="E40" s="13">
        <v>17</v>
      </c>
      <c r="F40" s="13">
        <v>11</v>
      </c>
      <c r="G40" s="13">
        <v>7</v>
      </c>
      <c r="H40" s="13">
        <v>8</v>
      </c>
      <c r="I40" s="13">
        <v>16</v>
      </c>
      <c r="J40" s="13">
        <v>13</v>
      </c>
      <c r="K40" s="13">
        <v>12</v>
      </c>
      <c r="L40" s="13"/>
      <c r="M40" s="13"/>
      <c r="O40" s="15">
        <f t="shared" si="0"/>
        <v>12.88888888888889</v>
      </c>
    </row>
    <row r="41" spans="1:15" ht="12.75">
      <c r="A41" t="s">
        <v>29</v>
      </c>
      <c r="C41" s="13">
        <v>17</v>
      </c>
      <c r="D41" s="13">
        <v>17</v>
      </c>
      <c r="E41" s="13">
        <v>17</v>
      </c>
      <c r="F41" s="13">
        <v>16</v>
      </c>
      <c r="G41" s="13">
        <v>8</v>
      </c>
      <c r="H41" s="13">
        <v>15</v>
      </c>
      <c r="I41" s="13">
        <v>17</v>
      </c>
      <c r="J41" s="13">
        <v>9</v>
      </c>
      <c r="K41" s="13">
        <v>13</v>
      </c>
      <c r="L41" s="13"/>
      <c r="M41" s="13"/>
      <c r="O41" s="15">
        <f t="shared" si="0"/>
        <v>14.333333333333334</v>
      </c>
    </row>
    <row r="42" spans="1:15" ht="12.75">
      <c r="A42" t="s">
        <v>30</v>
      </c>
      <c r="C42" s="13">
        <v>8</v>
      </c>
      <c r="D42" s="13">
        <v>17</v>
      </c>
      <c r="E42" s="13">
        <v>17</v>
      </c>
      <c r="F42" s="13">
        <v>5</v>
      </c>
      <c r="G42" s="13">
        <v>13</v>
      </c>
      <c r="H42" s="13">
        <v>17</v>
      </c>
      <c r="I42" s="13">
        <v>17</v>
      </c>
      <c r="J42" s="13">
        <v>5</v>
      </c>
      <c r="K42" s="13">
        <v>3</v>
      </c>
      <c r="L42" s="13"/>
      <c r="M42" s="13"/>
      <c r="O42" s="15">
        <f t="shared" si="0"/>
        <v>11.333333333333334</v>
      </c>
    </row>
    <row r="43" spans="1:15" ht="12.75">
      <c r="A43" t="s">
        <v>31</v>
      </c>
      <c r="C43" s="13">
        <v>14</v>
      </c>
      <c r="D43" s="13">
        <v>17</v>
      </c>
      <c r="E43" s="13">
        <v>17</v>
      </c>
      <c r="F43" s="13">
        <v>9</v>
      </c>
      <c r="G43" s="13">
        <v>12</v>
      </c>
      <c r="H43" s="13">
        <v>17</v>
      </c>
      <c r="I43" s="13">
        <v>17</v>
      </c>
      <c r="J43" s="13">
        <v>17</v>
      </c>
      <c r="K43" s="13">
        <v>4</v>
      </c>
      <c r="L43" s="13"/>
      <c r="M43" s="13"/>
      <c r="O43" s="15">
        <f t="shared" si="0"/>
        <v>13.777777777777779</v>
      </c>
    </row>
    <row r="44" spans="1:15" ht="12.75">
      <c r="A44" t="s">
        <v>6</v>
      </c>
      <c r="C44" s="13">
        <v>17</v>
      </c>
      <c r="D44" s="13">
        <v>17</v>
      </c>
      <c r="E44" s="13">
        <v>17</v>
      </c>
      <c r="F44" s="13">
        <v>16</v>
      </c>
      <c r="G44" s="13">
        <v>8</v>
      </c>
      <c r="H44" s="13">
        <v>15</v>
      </c>
      <c r="I44" s="13">
        <v>17</v>
      </c>
      <c r="J44" s="13">
        <v>9</v>
      </c>
      <c r="K44" s="13">
        <v>13</v>
      </c>
      <c r="L44" s="13"/>
      <c r="M44" s="13"/>
      <c r="O44" s="15">
        <f t="shared" si="0"/>
        <v>14.333333333333334</v>
      </c>
    </row>
    <row r="45" spans="1:22" ht="12.75">
      <c r="A45" t="s">
        <v>9</v>
      </c>
      <c r="C45" s="13">
        <v>14</v>
      </c>
      <c r="D45" s="13">
        <v>17</v>
      </c>
      <c r="E45" s="13">
        <v>17</v>
      </c>
      <c r="F45" s="13">
        <v>9</v>
      </c>
      <c r="G45" s="13">
        <v>14</v>
      </c>
      <c r="H45" s="13">
        <v>17</v>
      </c>
      <c r="I45" s="13">
        <v>17</v>
      </c>
      <c r="J45" s="13">
        <v>17</v>
      </c>
      <c r="K45" s="13">
        <v>4</v>
      </c>
      <c r="L45" s="13"/>
      <c r="M45" s="13"/>
      <c r="O45" s="15">
        <f t="shared" si="0"/>
        <v>14</v>
      </c>
      <c r="Q45" s="1" t="s">
        <v>125</v>
      </c>
      <c r="V45" s="15">
        <f>(SUM(O40:O45))/6</f>
        <v>13.444444444444445</v>
      </c>
    </row>
    <row r="46" spans="1:22" ht="12.75">
      <c r="A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58</v>
      </c>
      <c r="O46" s="4"/>
      <c r="Q46" t="s">
        <v>145</v>
      </c>
      <c r="V46">
        <f>(V45/17)*100</f>
        <v>79.08496732026144</v>
      </c>
    </row>
    <row r="47" spans="1:15" ht="12.75">
      <c r="A47" s="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O47" s="4"/>
    </row>
    <row r="48" spans="1:15" ht="12.75">
      <c r="A48" s="2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58</v>
      </c>
      <c r="O48" s="4"/>
    </row>
    <row r="49" spans="1:15" ht="12.75">
      <c r="A49" t="s">
        <v>34</v>
      </c>
      <c r="C49" s="8" t="s">
        <v>126</v>
      </c>
      <c r="D49" s="8" t="s">
        <v>62</v>
      </c>
      <c r="E49" s="8" t="s">
        <v>64</v>
      </c>
      <c r="F49" s="8" t="s">
        <v>59</v>
      </c>
      <c r="G49" s="8" t="s">
        <v>59</v>
      </c>
      <c r="H49" s="8" t="s">
        <v>59</v>
      </c>
      <c r="I49" s="8" t="s">
        <v>62</v>
      </c>
      <c r="J49" s="8" t="s">
        <v>59</v>
      </c>
      <c r="K49" s="8" t="s">
        <v>59</v>
      </c>
      <c r="L49" s="8"/>
      <c r="M49" s="8"/>
      <c r="O49" s="9"/>
    </row>
    <row r="50" spans="1:15" ht="12.75">
      <c r="A50" t="s">
        <v>35</v>
      </c>
      <c r="C50" s="8">
        <v>20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/>
      <c r="M50" s="8"/>
      <c r="O50" s="15">
        <f>AVERAGE(C50:M50)</f>
        <v>2.2222222222222223</v>
      </c>
    </row>
    <row r="51" spans="1:15" ht="12.75">
      <c r="A51" t="s">
        <v>36</v>
      </c>
      <c r="C51" s="8">
        <v>60</v>
      </c>
      <c r="D51" s="8">
        <v>45</v>
      </c>
      <c r="E51" s="8">
        <v>15</v>
      </c>
      <c r="F51" s="8">
        <v>0</v>
      </c>
      <c r="G51" s="8">
        <v>0</v>
      </c>
      <c r="H51" s="8">
        <v>0</v>
      </c>
      <c r="I51" s="8">
        <v>100</v>
      </c>
      <c r="J51" s="8">
        <v>0</v>
      </c>
      <c r="K51" s="8">
        <v>0</v>
      </c>
      <c r="L51" s="8"/>
      <c r="M51" s="8"/>
      <c r="O51" s="15">
        <f>AVERAGE(C51:M51)</f>
        <v>24.444444444444443</v>
      </c>
    </row>
    <row r="52" spans="1:15" ht="12.75">
      <c r="A52" s="2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2.75">
      <c r="A53" s="5" t="s">
        <v>34</v>
      </c>
      <c r="C53" s="8" t="s">
        <v>62</v>
      </c>
      <c r="D53" s="8" t="s">
        <v>62</v>
      </c>
      <c r="E53" s="8" t="s">
        <v>62</v>
      </c>
      <c r="F53" s="8" t="s">
        <v>62</v>
      </c>
      <c r="G53" s="8" t="s">
        <v>62</v>
      </c>
      <c r="H53" s="8" t="s">
        <v>59</v>
      </c>
      <c r="I53" s="8" t="s">
        <v>62</v>
      </c>
      <c r="J53" s="8" t="s">
        <v>62</v>
      </c>
      <c r="K53" s="8" t="s">
        <v>62</v>
      </c>
      <c r="L53" s="8"/>
      <c r="M53" s="8"/>
      <c r="O53" s="9"/>
    </row>
    <row r="54" spans="1:15" ht="12.75">
      <c r="A54" t="s">
        <v>38</v>
      </c>
      <c r="C54" s="8">
        <v>50</v>
      </c>
      <c r="D54" s="8">
        <v>65</v>
      </c>
      <c r="E54" s="8">
        <v>95</v>
      </c>
      <c r="F54" s="8">
        <v>20</v>
      </c>
      <c r="G54" s="8">
        <v>10</v>
      </c>
      <c r="H54" s="8">
        <v>0</v>
      </c>
      <c r="I54" s="8">
        <v>95</v>
      </c>
      <c r="J54" s="8">
        <v>20</v>
      </c>
      <c r="K54" s="8">
        <v>70</v>
      </c>
      <c r="L54" s="8"/>
      <c r="M54" s="8"/>
      <c r="O54" s="15">
        <f aca="true" t="shared" si="2" ref="O54:O59">AVERAGE(C54:M54)</f>
        <v>47.22222222222222</v>
      </c>
    </row>
    <row r="55" spans="1:15" ht="12.75">
      <c r="A55" t="s">
        <v>39</v>
      </c>
      <c r="C55" s="8">
        <v>10</v>
      </c>
      <c r="D55" s="8">
        <v>5</v>
      </c>
      <c r="E55" s="8">
        <v>5</v>
      </c>
      <c r="F55" s="8">
        <v>70</v>
      </c>
      <c r="G55" s="8">
        <v>15</v>
      </c>
      <c r="H55" s="8">
        <v>45</v>
      </c>
      <c r="I55" s="8">
        <v>5</v>
      </c>
      <c r="J55" s="8">
        <v>60</v>
      </c>
      <c r="K55" s="8">
        <v>20</v>
      </c>
      <c r="L55" s="8"/>
      <c r="M55" s="8"/>
      <c r="O55" s="15">
        <f t="shared" si="2"/>
        <v>26.11111111111111</v>
      </c>
    </row>
    <row r="56" spans="1:15" ht="12.75">
      <c r="A56" s="3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O56" s="4"/>
    </row>
    <row r="57" spans="1:15" ht="12.75">
      <c r="A57" t="s">
        <v>41</v>
      </c>
      <c r="C57" s="8">
        <v>10</v>
      </c>
      <c r="D57" s="8">
        <v>5</v>
      </c>
      <c r="E57" s="8">
        <v>10</v>
      </c>
      <c r="F57" s="8">
        <v>10</v>
      </c>
      <c r="G57" s="8">
        <v>5</v>
      </c>
      <c r="H57" s="8">
        <v>0</v>
      </c>
      <c r="I57" s="8">
        <v>10</v>
      </c>
      <c r="J57" s="8">
        <v>5</v>
      </c>
      <c r="K57" s="8">
        <v>25</v>
      </c>
      <c r="L57" s="8"/>
      <c r="M57" s="8"/>
      <c r="O57" s="15">
        <f t="shared" si="2"/>
        <v>8.88888888888889</v>
      </c>
    </row>
    <row r="58" spans="1:15" ht="12.75">
      <c r="A58" t="s">
        <v>39</v>
      </c>
      <c r="C58" s="8">
        <v>50</v>
      </c>
      <c r="D58" s="8">
        <v>25</v>
      </c>
      <c r="E58" s="8">
        <v>45</v>
      </c>
      <c r="F58" s="8">
        <v>85</v>
      </c>
      <c r="G58" s="8">
        <v>75</v>
      </c>
      <c r="H58" s="8">
        <v>95</v>
      </c>
      <c r="I58" s="8">
        <v>60</v>
      </c>
      <c r="J58" s="8">
        <v>80</v>
      </c>
      <c r="K58" s="8">
        <v>35</v>
      </c>
      <c r="L58" s="8"/>
      <c r="M58" s="8"/>
      <c r="O58" s="15">
        <f t="shared" si="2"/>
        <v>61.111111111111114</v>
      </c>
    </row>
    <row r="59" spans="1:15" ht="12.75">
      <c r="A59" t="s">
        <v>42</v>
      </c>
      <c r="C59" s="8">
        <v>40</v>
      </c>
      <c r="D59" s="8">
        <v>70</v>
      </c>
      <c r="E59" s="8">
        <v>45</v>
      </c>
      <c r="F59" s="8">
        <v>5</v>
      </c>
      <c r="G59" s="8">
        <v>20</v>
      </c>
      <c r="H59" s="8">
        <v>5</v>
      </c>
      <c r="I59" s="8">
        <v>30</v>
      </c>
      <c r="J59" s="8">
        <v>15</v>
      </c>
      <c r="K59" s="8">
        <v>40</v>
      </c>
      <c r="L59" s="8"/>
      <c r="M59" s="8"/>
      <c r="O59" s="15">
        <f t="shared" si="2"/>
        <v>30</v>
      </c>
    </row>
    <row r="60" spans="1:15" ht="12.75">
      <c r="A60" s="2" t="s">
        <v>43</v>
      </c>
      <c r="C60" s="4"/>
      <c r="D60" s="4"/>
      <c r="E60" s="4"/>
      <c r="F60" s="4"/>
      <c r="G60" s="4"/>
      <c r="H60" s="4"/>
      <c r="I60" s="4"/>
      <c r="J60" s="4"/>
      <c r="K60" s="4" t="s">
        <v>58</v>
      </c>
      <c r="L60" s="4" t="s">
        <v>58</v>
      </c>
      <c r="M60" s="7"/>
      <c r="O60" s="4"/>
    </row>
    <row r="61" spans="1:15" ht="12.75">
      <c r="A61" t="s">
        <v>44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/>
    </row>
    <row r="62" spans="1:15" ht="12.75">
      <c r="A62" t="s">
        <v>45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9"/>
    </row>
    <row r="63" spans="1:15" ht="12.75">
      <c r="A63" t="s">
        <v>46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/>
    </row>
    <row r="64" spans="1:15" ht="12.75">
      <c r="A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9"/>
    </row>
    <row r="65" spans="1:15" ht="12.75">
      <c r="A65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/>
    </row>
    <row r="66" spans="1:15" ht="12.75">
      <c r="A66" t="s">
        <v>49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9"/>
    </row>
    <row r="67" spans="1:15" ht="12.75">
      <c r="A67" t="s">
        <v>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/>
    </row>
    <row r="68" spans="1:15" ht="12.75">
      <c r="A68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9"/>
    </row>
    <row r="69" spans="1:15" ht="12.75">
      <c r="A69" t="s">
        <v>52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/>
    </row>
    <row r="70" spans="1:15" ht="12.75">
      <c r="A70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9"/>
    </row>
    <row r="71" spans="1:15" ht="12.75">
      <c r="A71" t="s">
        <v>54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/>
    </row>
    <row r="72" spans="1:15" ht="12.75">
      <c r="A72" s="1" t="s">
        <v>61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O72" s="4"/>
    </row>
    <row r="73" spans="1:15" ht="12.75">
      <c r="A73" s="2" t="s">
        <v>33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7" t="s">
        <v>58</v>
      </c>
      <c r="O73" s="4"/>
    </row>
    <row r="74" spans="1:15" ht="12.75">
      <c r="A74" t="s">
        <v>34</v>
      </c>
      <c r="C74" s="8" t="s">
        <v>64</v>
      </c>
      <c r="D74" s="8" t="s">
        <v>59</v>
      </c>
      <c r="E74" s="8" t="s">
        <v>59</v>
      </c>
      <c r="F74" s="8" t="s">
        <v>64</v>
      </c>
      <c r="G74" s="8" t="s">
        <v>62</v>
      </c>
      <c r="H74" s="8" t="s">
        <v>62</v>
      </c>
      <c r="I74" s="8" t="s">
        <v>62</v>
      </c>
      <c r="J74" s="8" t="s">
        <v>62</v>
      </c>
      <c r="K74" s="8" t="s">
        <v>59</v>
      </c>
      <c r="L74" s="8"/>
      <c r="M74" s="8"/>
      <c r="O74" s="9"/>
    </row>
    <row r="75" spans="1:15" ht="12.75">
      <c r="A75" t="s">
        <v>35</v>
      </c>
      <c r="C75" s="8">
        <v>80</v>
      </c>
      <c r="D75" s="8">
        <v>0</v>
      </c>
      <c r="E75" s="8">
        <v>0</v>
      </c>
      <c r="F75" s="8">
        <v>70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/>
      <c r="M75" s="8"/>
      <c r="O75" s="15">
        <f>AVERAGE(C75:M75)</f>
        <v>16.666666666666668</v>
      </c>
    </row>
    <row r="76" spans="1:15" ht="12.75">
      <c r="A76" t="s">
        <v>36</v>
      </c>
      <c r="C76" s="8">
        <v>0</v>
      </c>
      <c r="D76" s="8">
        <v>0</v>
      </c>
      <c r="E76" s="8">
        <v>0</v>
      </c>
      <c r="F76" s="8">
        <v>0</v>
      </c>
      <c r="G76" s="8">
        <v>60</v>
      </c>
      <c r="H76" s="8">
        <v>45</v>
      </c>
      <c r="I76" s="8">
        <v>65</v>
      </c>
      <c r="J76" s="8">
        <v>75</v>
      </c>
      <c r="K76" s="8">
        <v>0</v>
      </c>
      <c r="L76" s="8"/>
      <c r="M76" s="8"/>
      <c r="O76" s="15">
        <f>AVERAGE(C76:M76)</f>
        <v>27.22222222222222</v>
      </c>
    </row>
    <row r="77" spans="1:15" ht="12.75">
      <c r="A77" s="2" t="s">
        <v>37</v>
      </c>
      <c r="C77" s="4" t="s">
        <v>58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2.75">
      <c r="A78" s="2" t="s">
        <v>63</v>
      </c>
      <c r="C78" s="13" t="s">
        <v>62</v>
      </c>
      <c r="D78" s="13" t="s">
        <v>62</v>
      </c>
      <c r="E78" s="13" t="s">
        <v>62</v>
      </c>
      <c r="F78" s="13" t="s">
        <v>62</v>
      </c>
      <c r="G78" s="13" t="s">
        <v>62</v>
      </c>
      <c r="H78" s="13" t="s">
        <v>62</v>
      </c>
      <c r="I78" s="13" t="s">
        <v>62</v>
      </c>
      <c r="J78" s="13" t="s">
        <v>62</v>
      </c>
      <c r="K78" s="13" t="s">
        <v>59</v>
      </c>
      <c r="L78" s="13"/>
      <c r="M78" s="13"/>
      <c r="O78" s="9"/>
    </row>
    <row r="79" spans="1:15" ht="12.75">
      <c r="A79" t="s">
        <v>38</v>
      </c>
      <c r="C79" s="8">
        <v>20</v>
      </c>
      <c r="D79" s="8">
        <v>95</v>
      </c>
      <c r="E79" s="8">
        <v>100</v>
      </c>
      <c r="F79" s="8">
        <v>35</v>
      </c>
      <c r="G79" s="8">
        <v>60</v>
      </c>
      <c r="H79" s="8">
        <v>95</v>
      </c>
      <c r="I79" s="8">
        <v>45</v>
      </c>
      <c r="J79" s="8">
        <v>35</v>
      </c>
      <c r="K79" s="8">
        <v>0</v>
      </c>
      <c r="L79" s="8"/>
      <c r="M79" s="8"/>
      <c r="O79" s="15">
        <f>AVERAGE(C79:M79)</f>
        <v>53.888888888888886</v>
      </c>
    </row>
    <row r="80" spans="1:15" ht="12.75">
      <c r="A80" t="s">
        <v>39</v>
      </c>
      <c r="C80" s="8">
        <v>10</v>
      </c>
      <c r="D80" s="8">
        <v>5</v>
      </c>
      <c r="E80" s="8">
        <v>5</v>
      </c>
      <c r="F80" s="8">
        <v>15</v>
      </c>
      <c r="G80" s="8">
        <v>20</v>
      </c>
      <c r="H80" s="8">
        <v>10</v>
      </c>
      <c r="I80" s="8">
        <v>30</v>
      </c>
      <c r="J80" s="8">
        <v>20</v>
      </c>
      <c r="K80" s="8">
        <v>80</v>
      </c>
      <c r="L80" s="8"/>
      <c r="M80" s="8"/>
      <c r="O80" s="15">
        <f>AVERAGE(C80:M80)</f>
        <v>21.666666666666668</v>
      </c>
    </row>
    <row r="81" spans="1:15" ht="12.75">
      <c r="A81" s="2" t="s">
        <v>40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O81" s="4"/>
    </row>
    <row r="82" spans="1:15" ht="12.75">
      <c r="A82" t="s">
        <v>41</v>
      </c>
      <c r="C82" s="8">
        <v>20</v>
      </c>
      <c r="D82" s="8">
        <v>5</v>
      </c>
      <c r="E82" s="8">
        <v>5</v>
      </c>
      <c r="F82" s="8">
        <v>10</v>
      </c>
      <c r="G82" s="8">
        <v>15</v>
      </c>
      <c r="H82" s="8">
        <v>10</v>
      </c>
      <c r="I82" s="8">
        <v>5</v>
      </c>
      <c r="J82" s="8">
        <v>5</v>
      </c>
      <c r="K82" s="8">
        <v>0</v>
      </c>
      <c r="L82" s="8"/>
      <c r="M82" s="8"/>
      <c r="O82" s="15">
        <f>AVERAGE(C82:M82)</f>
        <v>8.333333333333334</v>
      </c>
    </row>
    <row r="83" spans="1:15" ht="12.75">
      <c r="A83" t="s">
        <v>39</v>
      </c>
      <c r="C83" s="8">
        <v>60</v>
      </c>
      <c r="D83" s="8">
        <v>30</v>
      </c>
      <c r="E83" s="8">
        <v>20</v>
      </c>
      <c r="F83" s="8">
        <v>30</v>
      </c>
      <c r="G83" s="8">
        <v>75</v>
      </c>
      <c r="H83" s="8">
        <v>30</v>
      </c>
      <c r="I83" s="8">
        <v>60</v>
      </c>
      <c r="J83" s="8">
        <v>50</v>
      </c>
      <c r="K83" s="8">
        <v>70</v>
      </c>
      <c r="L83" s="8"/>
      <c r="M83" s="8"/>
      <c r="O83" s="15">
        <f>AVERAGE(C83:M83)</f>
        <v>47.22222222222222</v>
      </c>
    </row>
    <row r="84" spans="1:15" ht="12.75">
      <c r="A84" t="s">
        <v>42</v>
      </c>
      <c r="C84" s="8">
        <v>20</v>
      </c>
      <c r="D84" s="8">
        <v>65</v>
      </c>
      <c r="E84" s="8">
        <v>75</v>
      </c>
      <c r="F84" s="8">
        <v>60</v>
      </c>
      <c r="G84" s="8">
        <v>10</v>
      </c>
      <c r="H84" s="8">
        <v>60</v>
      </c>
      <c r="I84" s="8">
        <v>35</v>
      </c>
      <c r="J84" s="8">
        <v>45</v>
      </c>
      <c r="K84" s="8">
        <v>30</v>
      </c>
      <c r="L84" s="8"/>
      <c r="M84" s="8"/>
      <c r="O84" s="15">
        <f>AVERAGE(C84:M84)</f>
        <v>44.44444444444444</v>
      </c>
    </row>
    <row r="85" spans="1:15" ht="12.75">
      <c r="A85" s="2" t="s">
        <v>43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 t="s">
        <v>58</v>
      </c>
      <c r="O85" s="4"/>
    </row>
    <row r="86" spans="1:15" ht="12.75">
      <c r="A8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/>
    </row>
    <row r="87" spans="1:15" ht="12.75">
      <c r="A87" t="s">
        <v>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9"/>
    </row>
    <row r="88" spans="1:15" ht="12.75">
      <c r="A88" t="s">
        <v>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9"/>
    </row>
    <row r="89" spans="1:15" ht="12.75">
      <c r="A89" t="s">
        <v>47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/>
    </row>
    <row r="90" spans="1:15" ht="12.75">
      <c r="A90" t="s">
        <v>48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9"/>
    </row>
    <row r="91" spans="1:15" ht="12.75">
      <c r="A91" t="s">
        <v>49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/>
    </row>
    <row r="92" spans="1:15" ht="12.75">
      <c r="A92" t="s">
        <v>50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9"/>
    </row>
    <row r="93" spans="1:15" ht="12.75">
      <c r="A93" t="s">
        <v>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/>
    </row>
    <row r="94" spans="1:15" ht="12.75">
      <c r="A94" t="s">
        <v>52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9"/>
    </row>
    <row r="95" spans="1:15" ht="12.75">
      <c r="A95" t="s">
        <v>53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/>
    </row>
    <row r="96" spans="1:15" ht="13.5" thickBot="1">
      <c r="A96" s="6" t="s">
        <v>54</v>
      </c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9"/>
    </row>
    <row r="98" spans="3:12" ht="12.75">
      <c r="C98" s="20" t="s">
        <v>76</v>
      </c>
      <c r="D98" s="20" t="s">
        <v>77</v>
      </c>
      <c r="E98" s="20" t="s">
        <v>78</v>
      </c>
      <c r="F98" s="20" t="s">
        <v>79</v>
      </c>
      <c r="G98" s="20" t="s">
        <v>80</v>
      </c>
      <c r="H98" s="20" t="s">
        <v>81</v>
      </c>
      <c r="I98" s="20" t="s">
        <v>82</v>
      </c>
      <c r="J98" s="20" t="s">
        <v>83</v>
      </c>
      <c r="K98" s="20" t="s">
        <v>84</v>
      </c>
      <c r="L98" s="20" t="s">
        <v>85</v>
      </c>
    </row>
    <row r="99" spans="1:15" ht="12.75">
      <c r="A99" s="1" t="s">
        <v>87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O99" s="4"/>
    </row>
    <row r="100" spans="1:15" ht="12.75">
      <c r="A100" s="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O100" s="4"/>
    </row>
    <row r="101" spans="1:15" ht="12.75">
      <c r="A101" t="s">
        <v>88</v>
      </c>
      <c r="B101">
        <v>0</v>
      </c>
      <c r="C101" s="22">
        <v>10</v>
      </c>
      <c r="D101" s="22">
        <v>20</v>
      </c>
      <c r="E101" s="22">
        <v>8</v>
      </c>
      <c r="F101" s="22">
        <v>12</v>
      </c>
      <c r="G101" s="22">
        <v>30</v>
      </c>
      <c r="H101" s="22">
        <v>22</v>
      </c>
      <c r="I101" s="22">
        <v>12</v>
      </c>
      <c r="J101" s="22">
        <v>12</v>
      </c>
      <c r="K101" s="22">
        <v>14</v>
      </c>
      <c r="L101" s="22"/>
      <c r="O101" s="15">
        <f aca="true" t="shared" si="3" ref="O101:O115">AVERAGE(C101:M101)</f>
        <v>15.555555555555555</v>
      </c>
    </row>
    <row r="102" spans="2:15" ht="12.75">
      <c r="B102">
        <v>1</v>
      </c>
      <c r="C102" s="22">
        <v>8</v>
      </c>
      <c r="D102" s="22">
        <v>14</v>
      </c>
      <c r="E102" s="22">
        <v>8</v>
      </c>
      <c r="F102" s="22">
        <v>10</v>
      </c>
      <c r="G102" s="22">
        <v>25</v>
      </c>
      <c r="H102" s="22">
        <v>16</v>
      </c>
      <c r="I102" s="22">
        <v>14</v>
      </c>
      <c r="J102" s="22">
        <v>12</v>
      </c>
      <c r="K102" s="22">
        <v>14</v>
      </c>
      <c r="L102" s="22"/>
      <c r="O102" s="15">
        <f t="shared" si="3"/>
        <v>13.444444444444445</v>
      </c>
    </row>
    <row r="103" spans="2:15" ht="12.75">
      <c r="B103">
        <v>2</v>
      </c>
      <c r="C103" s="22">
        <v>10</v>
      </c>
      <c r="D103" s="22">
        <v>16</v>
      </c>
      <c r="E103" s="22">
        <v>8</v>
      </c>
      <c r="F103" s="22">
        <v>14</v>
      </c>
      <c r="G103" s="22">
        <v>24</v>
      </c>
      <c r="H103" s="22">
        <v>20</v>
      </c>
      <c r="I103" s="22">
        <v>14</v>
      </c>
      <c r="J103" s="22">
        <v>14</v>
      </c>
      <c r="K103" s="22">
        <v>14</v>
      </c>
      <c r="L103" s="22"/>
      <c r="O103" s="15">
        <f t="shared" si="3"/>
        <v>14.88888888888889</v>
      </c>
    </row>
    <row r="104" spans="2:15" ht="12.75">
      <c r="B104">
        <v>3</v>
      </c>
      <c r="C104" s="22">
        <v>12</v>
      </c>
      <c r="D104" s="22">
        <v>24</v>
      </c>
      <c r="E104" s="22">
        <v>8</v>
      </c>
      <c r="F104" s="22">
        <v>14</v>
      </c>
      <c r="G104" s="22">
        <v>20</v>
      </c>
      <c r="H104" s="22">
        <v>14</v>
      </c>
      <c r="I104" s="22">
        <v>20</v>
      </c>
      <c r="J104" s="22">
        <v>20</v>
      </c>
      <c r="K104" s="22">
        <v>12</v>
      </c>
      <c r="L104" s="22"/>
      <c r="O104" s="15">
        <f t="shared" si="3"/>
        <v>16</v>
      </c>
    </row>
    <row r="105" spans="2:15" ht="12.75">
      <c r="B105">
        <v>4</v>
      </c>
      <c r="C105" s="22">
        <v>10</v>
      </c>
      <c r="D105" s="22">
        <v>40</v>
      </c>
      <c r="E105" s="22">
        <v>8</v>
      </c>
      <c r="F105" s="22">
        <v>12</v>
      </c>
      <c r="G105" s="22">
        <v>18</v>
      </c>
      <c r="H105" s="22">
        <v>30</v>
      </c>
      <c r="I105" s="22">
        <v>24</v>
      </c>
      <c r="J105" s="22">
        <v>12</v>
      </c>
      <c r="K105" s="22">
        <v>24</v>
      </c>
      <c r="L105" s="22"/>
      <c r="O105" s="15">
        <f t="shared" si="3"/>
        <v>19.77777777777778</v>
      </c>
    </row>
    <row r="106" spans="2:15" ht="12.75">
      <c r="B106">
        <v>5</v>
      </c>
      <c r="C106" s="22">
        <v>12</v>
      </c>
      <c r="D106" s="22">
        <v>34</v>
      </c>
      <c r="E106" s="22">
        <v>8</v>
      </c>
      <c r="F106" s="22">
        <v>16</v>
      </c>
      <c r="G106" s="22">
        <v>16</v>
      </c>
      <c r="H106" s="22">
        <v>12</v>
      </c>
      <c r="I106" s="22">
        <v>26</v>
      </c>
      <c r="J106" s="22">
        <v>14</v>
      </c>
      <c r="K106" s="22">
        <v>26</v>
      </c>
      <c r="L106" s="22"/>
      <c r="O106" s="15">
        <f t="shared" si="3"/>
        <v>18.22222222222222</v>
      </c>
    </row>
    <row r="107" spans="2:15" ht="12.75">
      <c r="B107">
        <v>6</v>
      </c>
      <c r="C107" s="22">
        <v>14</v>
      </c>
      <c r="D107" s="22">
        <v>24</v>
      </c>
      <c r="E107" s="22">
        <v>8</v>
      </c>
      <c r="F107" s="22">
        <v>12</v>
      </c>
      <c r="G107" s="22">
        <v>16</v>
      </c>
      <c r="H107" s="22">
        <v>20</v>
      </c>
      <c r="I107" s="22">
        <v>32</v>
      </c>
      <c r="J107" s="22">
        <v>14</v>
      </c>
      <c r="K107" s="22"/>
      <c r="L107" s="22"/>
      <c r="O107" s="15">
        <f t="shared" si="3"/>
        <v>17.5</v>
      </c>
    </row>
    <row r="108" spans="2:15" ht="12.75">
      <c r="B108">
        <v>7</v>
      </c>
      <c r="C108" s="22">
        <v>14</v>
      </c>
      <c r="D108" s="22">
        <v>20</v>
      </c>
      <c r="E108" s="22">
        <v>8</v>
      </c>
      <c r="F108" s="22">
        <v>12</v>
      </c>
      <c r="G108" s="22">
        <v>14</v>
      </c>
      <c r="H108" s="22">
        <v>14</v>
      </c>
      <c r="I108" s="22">
        <v>24</v>
      </c>
      <c r="J108" s="22">
        <v>20</v>
      </c>
      <c r="K108" s="22">
        <v>12</v>
      </c>
      <c r="L108" s="22"/>
      <c r="O108" s="15">
        <f t="shared" si="3"/>
        <v>15.333333333333334</v>
      </c>
    </row>
    <row r="109" spans="2:15" ht="12.75">
      <c r="B109">
        <v>8</v>
      </c>
      <c r="C109" s="22">
        <v>18</v>
      </c>
      <c r="D109" s="22">
        <v>22</v>
      </c>
      <c r="E109" s="22">
        <v>16</v>
      </c>
      <c r="F109" s="22">
        <v>26</v>
      </c>
      <c r="G109" s="22">
        <v>12</v>
      </c>
      <c r="H109" s="22"/>
      <c r="I109" s="22">
        <v>12</v>
      </c>
      <c r="J109" s="22">
        <v>20</v>
      </c>
      <c r="K109" s="22">
        <v>20</v>
      </c>
      <c r="L109" s="22"/>
      <c r="O109" s="15">
        <f t="shared" si="3"/>
        <v>18.25</v>
      </c>
    </row>
    <row r="110" spans="2:28" ht="12.75">
      <c r="B110">
        <v>9</v>
      </c>
      <c r="C110" s="22">
        <v>20</v>
      </c>
      <c r="D110" s="22">
        <v>16</v>
      </c>
      <c r="E110" s="22">
        <v>34</v>
      </c>
      <c r="F110" s="22">
        <v>16</v>
      </c>
      <c r="G110" s="22">
        <v>12</v>
      </c>
      <c r="H110" s="22"/>
      <c r="I110" s="22">
        <v>14</v>
      </c>
      <c r="J110" s="22">
        <v>20</v>
      </c>
      <c r="K110" s="22">
        <v>30</v>
      </c>
      <c r="L110" s="22"/>
      <c r="O110" s="15">
        <f t="shared" si="3"/>
        <v>20.25</v>
      </c>
      <c r="T110" s="1" t="s">
        <v>120</v>
      </c>
      <c r="AA110" s="56">
        <f>AVERAGE(O101:O110)</f>
        <v>16.922222222222224</v>
      </c>
      <c r="AB110" t="s">
        <v>174</v>
      </c>
    </row>
    <row r="111" spans="2:28" ht="12.75">
      <c r="B111">
        <v>10</v>
      </c>
      <c r="C111" s="22">
        <v>22</v>
      </c>
      <c r="D111" s="22">
        <v>18</v>
      </c>
      <c r="E111" s="22">
        <v>40</v>
      </c>
      <c r="F111" s="22">
        <v>18</v>
      </c>
      <c r="G111" s="22">
        <v>14</v>
      </c>
      <c r="H111" s="22"/>
      <c r="I111" s="22">
        <v>20</v>
      </c>
      <c r="J111" s="22">
        <v>24</v>
      </c>
      <c r="K111" s="22">
        <v>40</v>
      </c>
      <c r="L111" s="22"/>
      <c r="O111" s="15">
        <f t="shared" si="3"/>
        <v>24.5</v>
      </c>
      <c r="T111" s="1" t="s">
        <v>175</v>
      </c>
      <c r="AA111" s="57">
        <f>MIN(C101:L115)</f>
        <v>6</v>
      </c>
      <c r="AB111" s="58">
        <f>MAX(C101:L115)</f>
        <v>45</v>
      </c>
    </row>
    <row r="112" spans="2:28" ht="12.75">
      <c r="B112">
        <v>11</v>
      </c>
      <c r="C112" s="22">
        <v>26</v>
      </c>
      <c r="D112" s="22">
        <v>24</v>
      </c>
      <c r="E112" s="22">
        <v>30</v>
      </c>
      <c r="F112" s="22">
        <v>14</v>
      </c>
      <c r="G112" s="22">
        <v>16</v>
      </c>
      <c r="H112" s="22"/>
      <c r="I112" s="22">
        <v>14</v>
      </c>
      <c r="J112" s="22">
        <v>22</v>
      </c>
      <c r="K112" s="22">
        <v>45</v>
      </c>
      <c r="L112" s="22"/>
      <c r="O112" s="15">
        <f t="shared" si="3"/>
        <v>23.875</v>
      </c>
      <c r="T112" s="1" t="s">
        <v>173</v>
      </c>
      <c r="AA112" s="15">
        <f>STDEV(C101:L115)</f>
        <v>8.058311420647069</v>
      </c>
      <c r="AB112" t="s">
        <v>174</v>
      </c>
    </row>
    <row r="113" spans="2:15" ht="12.75">
      <c r="B113">
        <v>12</v>
      </c>
      <c r="C113" s="22">
        <v>16</v>
      </c>
      <c r="D113" s="22">
        <v>26</v>
      </c>
      <c r="E113" s="22">
        <v>22</v>
      </c>
      <c r="F113" s="22">
        <v>16</v>
      </c>
      <c r="G113" s="22">
        <v>10</v>
      </c>
      <c r="H113" s="22"/>
      <c r="I113" s="22">
        <v>10</v>
      </c>
      <c r="J113" s="22">
        <v>10</v>
      </c>
      <c r="K113" s="22">
        <v>45</v>
      </c>
      <c r="L113" s="22"/>
      <c r="O113" s="15">
        <f t="shared" si="3"/>
        <v>19.375</v>
      </c>
    </row>
    <row r="114" spans="2:15" ht="12.75">
      <c r="B114">
        <v>13</v>
      </c>
      <c r="C114" s="22">
        <v>14</v>
      </c>
      <c r="D114" s="22">
        <v>18</v>
      </c>
      <c r="E114" s="22">
        <v>16</v>
      </c>
      <c r="F114" s="22">
        <v>16</v>
      </c>
      <c r="G114" s="22">
        <v>14</v>
      </c>
      <c r="H114" s="22"/>
      <c r="I114" s="22">
        <v>10</v>
      </c>
      <c r="J114" s="22">
        <v>12</v>
      </c>
      <c r="K114" s="22">
        <v>40</v>
      </c>
      <c r="L114" s="22"/>
      <c r="O114" s="15">
        <f t="shared" si="3"/>
        <v>17.5</v>
      </c>
    </row>
    <row r="115" spans="2:15" ht="12.75">
      <c r="B115">
        <v>14</v>
      </c>
      <c r="C115" s="22">
        <v>14</v>
      </c>
      <c r="D115" s="22">
        <v>6</v>
      </c>
      <c r="E115" s="22">
        <v>15</v>
      </c>
      <c r="F115" s="22">
        <v>20</v>
      </c>
      <c r="G115" s="22">
        <v>18</v>
      </c>
      <c r="H115" s="22"/>
      <c r="I115" s="22">
        <v>10</v>
      </c>
      <c r="J115" s="22">
        <v>14</v>
      </c>
      <c r="K115" s="22">
        <v>24</v>
      </c>
      <c r="L115" s="22"/>
      <c r="O115" s="15">
        <f t="shared" si="3"/>
        <v>15.125</v>
      </c>
    </row>
    <row r="116" spans="1:15" ht="12.75">
      <c r="A116" s="2" t="s">
        <v>13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</row>
    <row r="117" spans="1:27" ht="12.75">
      <c r="A117" t="s">
        <v>88</v>
      </c>
      <c r="B117">
        <v>0</v>
      </c>
      <c r="C117" s="15">
        <f>C25</f>
        <v>1.9</v>
      </c>
      <c r="D117" s="15">
        <f aca="true" t="shared" si="4" ref="D117:L117">D25</f>
        <v>2.5</v>
      </c>
      <c r="E117" s="15">
        <f t="shared" si="4"/>
        <v>1.8</v>
      </c>
      <c r="F117" s="15">
        <f t="shared" si="4"/>
        <v>1.6</v>
      </c>
      <c r="G117" s="15">
        <f t="shared" si="4"/>
        <v>1</v>
      </c>
      <c r="H117" s="15">
        <f t="shared" si="4"/>
        <v>1</v>
      </c>
      <c r="I117" s="15">
        <f t="shared" si="4"/>
        <v>1.1</v>
      </c>
      <c r="J117" s="15">
        <f t="shared" si="4"/>
        <v>1.5</v>
      </c>
      <c r="K117" s="15">
        <f t="shared" si="4"/>
        <v>1.8</v>
      </c>
      <c r="L117" s="15">
        <f t="shared" si="4"/>
        <v>0</v>
      </c>
      <c r="O117" s="15">
        <f>AVERAGE(C117:M117)</f>
        <v>1.4200000000000002</v>
      </c>
      <c r="T117" s="1" t="s">
        <v>121</v>
      </c>
      <c r="AA117" s="15">
        <f>(AVERAGE(O117:O118))-(O121)</f>
        <v>1.67875</v>
      </c>
    </row>
    <row r="118" spans="2:27" ht="12.75">
      <c r="B118">
        <v>7</v>
      </c>
      <c r="C118" s="9">
        <v>2.6</v>
      </c>
      <c r="D118" s="9">
        <v>2.8</v>
      </c>
      <c r="E118" s="9"/>
      <c r="F118" s="9">
        <v>2.8</v>
      </c>
      <c r="G118" s="9">
        <v>1.3</v>
      </c>
      <c r="H118" s="9">
        <v>1.1</v>
      </c>
      <c r="I118" s="9">
        <v>2.5</v>
      </c>
      <c r="J118" s="9">
        <v>1.1</v>
      </c>
      <c r="K118" s="9">
        <v>1.3</v>
      </c>
      <c r="L118" s="9"/>
      <c r="O118" s="15">
        <f>AVERAGE(C118:M118)</f>
        <v>1.9375</v>
      </c>
      <c r="T118" s="1" t="s">
        <v>122</v>
      </c>
      <c r="AA118" s="15">
        <f>O27</f>
        <v>3.1666666666666665</v>
      </c>
    </row>
    <row r="119" spans="3:2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O119" s="15" t="s">
        <v>58</v>
      </c>
      <c r="T119" s="1" t="s">
        <v>131</v>
      </c>
      <c r="AA119" s="9">
        <f>(O5+O8+O11+O14+O17)/5</f>
        <v>6.872222222222222</v>
      </c>
    </row>
    <row r="120" spans="1:15" ht="12.75">
      <c r="A120" s="2" t="s">
        <v>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</row>
    <row r="121" spans="1:15" ht="12.75">
      <c r="A121" t="s">
        <v>88</v>
      </c>
      <c r="B121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/>
      <c r="L121" s="15"/>
      <c r="O121" s="15">
        <v>0</v>
      </c>
    </row>
    <row r="122" spans="2:15" ht="12.75">
      <c r="B122">
        <v>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/>
      <c r="L122" s="9"/>
      <c r="O122" s="15" t="s">
        <v>58</v>
      </c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O123" s="15" t="s">
        <v>58</v>
      </c>
    </row>
    <row r="124" spans="1:15" ht="12.75">
      <c r="A124" s="2" t="s">
        <v>89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</row>
    <row r="125" spans="1:15" ht="12.75">
      <c r="A125" t="s">
        <v>88</v>
      </c>
      <c r="B125">
        <v>0</v>
      </c>
      <c r="C125" s="9" t="s">
        <v>59</v>
      </c>
      <c r="D125" s="9" t="s">
        <v>159</v>
      </c>
      <c r="E125" s="9" t="s">
        <v>59</v>
      </c>
      <c r="F125" s="9" t="s">
        <v>159</v>
      </c>
      <c r="G125" s="9" t="s">
        <v>159</v>
      </c>
      <c r="H125" s="9" t="s">
        <v>159</v>
      </c>
      <c r="I125" s="9" t="s">
        <v>159</v>
      </c>
      <c r="J125" s="9" t="s">
        <v>159</v>
      </c>
      <c r="K125" s="9" t="s">
        <v>159</v>
      </c>
      <c r="L125" s="9" t="s">
        <v>159</v>
      </c>
      <c r="O125" s="9"/>
    </row>
    <row r="126" spans="2:15" ht="12.75">
      <c r="B126">
        <v>1</v>
      </c>
      <c r="C126" s="9" t="s">
        <v>59</v>
      </c>
      <c r="D126" s="9" t="s">
        <v>159</v>
      </c>
      <c r="E126" s="9" t="s">
        <v>59</v>
      </c>
      <c r="F126" s="9" t="s">
        <v>159</v>
      </c>
      <c r="G126" s="9" t="s">
        <v>159</v>
      </c>
      <c r="H126" s="9" t="s">
        <v>159</v>
      </c>
      <c r="I126" s="9" t="s">
        <v>159</v>
      </c>
      <c r="J126" s="9" t="s">
        <v>159</v>
      </c>
      <c r="K126" s="9" t="s">
        <v>159</v>
      </c>
      <c r="L126" s="9" t="s">
        <v>159</v>
      </c>
      <c r="O126" s="9"/>
    </row>
    <row r="127" spans="2:15" ht="12.75">
      <c r="B127">
        <v>2</v>
      </c>
      <c r="C127" s="9" t="s">
        <v>59</v>
      </c>
      <c r="D127" s="9" t="s">
        <v>159</v>
      </c>
      <c r="E127" s="9" t="s">
        <v>59</v>
      </c>
      <c r="F127" s="9" t="s">
        <v>159</v>
      </c>
      <c r="G127" s="9" t="s">
        <v>159</v>
      </c>
      <c r="H127" s="9" t="s">
        <v>159</v>
      </c>
      <c r="I127" s="9" t="s">
        <v>159</v>
      </c>
      <c r="J127" s="9" t="s">
        <v>159</v>
      </c>
      <c r="K127" s="9" t="s">
        <v>159</v>
      </c>
      <c r="L127" s="9" t="s">
        <v>159</v>
      </c>
      <c r="O127" s="9"/>
    </row>
    <row r="128" spans="2:15" ht="12.75">
      <c r="B128">
        <v>3</v>
      </c>
      <c r="C128" s="9" t="s">
        <v>59</v>
      </c>
      <c r="D128" s="9" t="s">
        <v>159</v>
      </c>
      <c r="E128" s="9" t="s">
        <v>59</v>
      </c>
      <c r="F128" s="9" t="s">
        <v>159</v>
      </c>
      <c r="G128" s="9" t="s">
        <v>159</v>
      </c>
      <c r="H128" s="9" t="s">
        <v>159</v>
      </c>
      <c r="I128" s="9" t="s">
        <v>159</v>
      </c>
      <c r="J128" s="9" t="s">
        <v>159</v>
      </c>
      <c r="K128" s="9" t="s">
        <v>159</v>
      </c>
      <c r="L128" s="9" t="s">
        <v>159</v>
      </c>
      <c r="O128" s="9"/>
    </row>
    <row r="129" spans="2:15" ht="12.75">
      <c r="B129">
        <v>4</v>
      </c>
      <c r="C129" s="9" t="s">
        <v>59</v>
      </c>
      <c r="D129" s="9" t="s">
        <v>159</v>
      </c>
      <c r="E129" s="9" t="s">
        <v>59</v>
      </c>
      <c r="F129" s="9" t="s">
        <v>159</v>
      </c>
      <c r="G129" s="9" t="s">
        <v>159</v>
      </c>
      <c r="H129" s="9" t="s">
        <v>159</v>
      </c>
      <c r="I129" s="9" t="s">
        <v>159</v>
      </c>
      <c r="J129" s="9" t="s">
        <v>159</v>
      </c>
      <c r="K129" s="9" t="s">
        <v>159</v>
      </c>
      <c r="L129" s="9" t="s">
        <v>159</v>
      </c>
      <c r="O129" s="9"/>
    </row>
    <row r="130" spans="2:15" ht="12.75">
      <c r="B130">
        <v>5</v>
      </c>
      <c r="C130" s="9" t="s">
        <v>59</v>
      </c>
      <c r="D130" s="9" t="s">
        <v>159</v>
      </c>
      <c r="E130" s="9" t="s">
        <v>59</v>
      </c>
      <c r="F130" s="9" t="s">
        <v>159</v>
      </c>
      <c r="G130" s="9" t="s">
        <v>159</v>
      </c>
      <c r="H130" s="9" t="s">
        <v>159</v>
      </c>
      <c r="I130" s="9" t="s">
        <v>159</v>
      </c>
      <c r="J130" s="9" t="s">
        <v>159</v>
      </c>
      <c r="K130" s="9" t="s">
        <v>159</v>
      </c>
      <c r="L130" s="9" t="s">
        <v>159</v>
      </c>
      <c r="O130" s="9"/>
    </row>
    <row r="131" spans="2:15" ht="12.75">
      <c r="B131">
        <v>6</v>
      </c>
      <c r="C131" s="9" t="s">
        <v>159</v>
      </c>
      <c r="D131" s="9" t="s">
        <v>159</v>
      </c>
      <c r="E131" s="9" t="s">
        <v>59</v>
      </c>
      <c r="F131" s="9" t="s">
        <v>159</v>
      </c>
      <c r="G131" s="9" t="s">
        <v>159</v>
      </c>
      <c r="H131" s="9" t="s">
        <v>159</v>
      </c>
      <c r="I131" s="9" t="s">
        <v>159</v>
      </c>
      <c r="J131" s="9" t="s">
        <v>159</v>
      </c>
      <c r="K131" s="9" t="s">
        <v>159</v>
      </c>
      <c r="L131" s="9" t="s">
        <v>159</v>
      </c>
      <c r="O131" s="9"/>
    </row>
    <row r="132" spans="2:15" ht="12.75">
      <c r="B132">
        <v>7</v>
      </c>
      <c r="C132" s="9" t="s">
        <v>159</v>
      </c>
      <c r="D132" s="9" t="s">
        <v>159</v>
      </c>
      <c r="E132" s="9" t="s">
        <v>159</v>
      </c>
      <c r="F132" s="9" t="s">
        <v>159</v>
      </c>
      <c r="G132" s="9" t="s">
        <v>159</v>
      </c>
      <c r="H132" s="9" t="s">
        <v>159</v>
      </c>
      <c r="I132" s="9" t="s">
        <v>159</v>
      </c>
      <c r="J132" s="9" t="s">
        <v>159</v>
      </c>
      <c r="K132" s="9" t="s">
        <v>159</v>
      </c>
      <c r="L132" s="9" t="s">
        <v>159</v>
      </c>
      <c r="O132" s="9"/>
    </row>
    <row r="133" spans="2:15" ht="12.75">
      <c r="B133">
        <v>8</v>
      </c>
      <c r="C133" s="9" t="s">
        <v>159</v>
      </c>
      <c r="D133" s="9" t="s">
        <v>159</v>
      </c>
      <c r="E133" s="9" t="s">
        <v>159</v>
      </c>
      <c r="F133" s="9" t="s">
        <v>159</v>
      </c>
      <c r="G133" s="9" t="s">
        <v>159</v>
      </c>
      <c r="H133" s="9" t="s">
        <v>159</v>
      </c>
      <c r="I133" s="9" t="s">
        <v>159</v>
      </c>
      <c r="J133" s="9" t="s">
        <v>159</v>
      </c>
      <c r="K133" s="9" t="s">
        <v>159</v>
      </c>
      <c r="L133" s="9" t="s">
        <v>159</v>
      </c>
      <c r="O133" s="9"/>
    </row>
    <row r="134" spans="2:15" ht="12.75">
      <c r="B134">
        <v>9</v>
      </c>
      <c r="C134" s="9" t="s">
        <v>159</v>
      </c>
      <c r="D134" s="9" t="s">
        <v>159</v>
      </c>
      <c r="E134" s="9" t="s">
        <v>159</v>
      </c>
      <c r="F134" s="9" t="s">
        <v>159</v>
      </c>
      <c r="G134" s="9" t="s">
        <v>159</v>
      </c>
      <c r="H134" s="9" t="s">
        <v>159</v>
      </c>
      <c r="I134" s="9" t="s">
        <v>159</v>
      </c>
      <c r="J134" s="9" t="s">
        <v>159</v>
      </c>
      <c r="K134" s="9" t="s">
        <v>159</v>
      </c>
      <c r="L134" s="9" t="s">
        <v>159</v>
      </c>
      <c r="O134" s="9"/>
    </row>
    <row r="135" spans="2:15" ht="12.75">
      <c r="B135">
        <v>10</v>
      </c>
      <c r="C135" s="9" t="s">
        <v>159</v>
      </c>
      <c r="D135" s="9" t="s">
        <v>159</v>
      </c>
      <c r="E135" s="9" t="s">
        <v>159</v>
      </c>
      <c r="F135" s="9" t="s">
        <v>159</v>
      </c>
      <c r="G135" s="9" t="s">
        <v>159</v>
      </c>
      <c r="H135" s="9" t="s">
        <v>159</v>
      </c>
      <c r="I135" s="9" t="s">
        <v>159</v>
      </c>
      <c r="J135" s="9" t="s">
        <v>159</v>
      </c>
      <c r="K135" s="9" t="s">
        <v>159</v>
      </c>
      <c r="L135" s="9" t="s">
        <v>159</v>
      </c>
      <c r="O135" s="9"/>
    </row>
    <row r="136" spans="2:15" ht="12.75">
      <c r="B136">
        <v>11</v>
      </c>
      <c r="C136" s="9" t="s">
        <v>159</v>
      </c>
      <c r="D136" s="9" t="s">
        <v>159</v>
      </c>
      <c r="E136" s="9" t="s">
        <v>159</v>
      </c>
      <c r="F136" s="9" t="s">
        <v>159</v>
      </c>
      <c r="G136" s="9" t="s">
        <v>159</v>
      </c>
      <c r="H136" s="9" t="s">
        <v>159</v>
      </c>
      <c r="I136" s="9" t="s">
        <v>159</v>
      </c>
      <c r="J136" s="9" t="s">
        <v>159</v>
      </c>
      <c r="K136" s="9" t="s">
        <v>159</v>
      </c>
      <c r="L136" s="9" t="s">
        <v>159</v>
      </c>
      <c r="O136" s="9"/>
    </row>
    <row r="137" spans="2:15" ht="12.75">
      <c r="B137">
        <v>12</v>
      </c>
      <c r="C137" s="9" t="s">
        <v>159</v>
      </c>
      <c r="D137" s="9" t="s">
        <v>159</v>
      </c>
      <c r="E137" s="9" t="s">
        <v>159</v>
      </c>
      <c r="F137" s="9" t="s">
        <v>159</v>
      </c>
      <c r="G137" s="9" t="s">
        <v>159</v>
      </c>
      <c r="H137" s="9" t="s">
        <v>159</v>
      </c>
      <c r="I137" s="9" t="s">
        <v>159</v>
      </c>
      <c r="J137" s="9" t="s">
        <v>159</v>
      </c>
      <c r="K137" s="9" t="s">
        <v>159</v>
      </c>
      <c r="L137" s="9" t="s">
        <v>159</v>
      </c>
      <c r="O137" s="9"/>
    </row>
    <row r="138" spans="2:15" ht="12.75">
      <c r="B138">
        <v>13</v>
      </c>
      <c r="C138" s="9" t="s">
        <v>159</v>
      </c>
      <c r="D138" s="9" t="s">
        <v>159</v>
      </c>
      <c r="E138" s="9" t="s">
        <v>159</v>
      </c>
      <c r="F138" s="9" t="s">
        <v>159</v>
      </c>
      <c r="G138" s="9" t="s">
        <v>159</v>
      </c>
      <c r="H138" s="9" t="s">
        <v>159</v>
      </c>
      <c r="I138" s="9" t="s">
        <v>159</v>
      </c>
      <c r="J138" s="9" t="s">
        <v>159</v>
      </c>
      <c r="K138" s="9" t="s">
        <v>159</v>
      </c>
      <c r="L138" s="9" t="s">
        <v>159</v>
      </c>
      <c r="O138" s="9"/>
    </row>
    <row r="139" spans="2:15" ht="12.75">
      <c r="B139">
        <v>14</v>
      </c>
      <c r="C139" s="9" t="s">
        <v>159</v>
      </c>
      <c r="D139" s="9" t="s">
        <v>59</v>
      </c>
      <c r="E139" s="9" t="s">
        <v>159</v>
      </c>
      <c r="F139" s="9" t="s">
        <v>159</v>
      </c>
      <c r="G139" s="9" t="s">
        <v>159</v>
      </c>
      <c r="H139" s="9" t="s">
        <v>159</v>
      </c>
      <c r="I139" s="9" t="s">
        <v>159</v>
      </c>
      <c r="J139" s="9" t="s">
        <v>159</v>
      </c>
      <c r="K139" s="9" t="s">
        <v>159</v>
      </c>
      <c r="L139" s="9" t="s">
        <v>159</v>
      </c>
      <c r="O139" s="9"/>
    </row>
    <row r="140" spans="1:15" ht="12.75">
      <c r="A140" s="2" t="s">
        <v>90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</row>
    <row r="141" spans="1:18" ht="12.75">
      <c r="A141" t="s">
        <v>88</v>
      </c>
      <c r="B141">
        <v>0</v>
      </c>
      <c r="C141" s="9" t="s">
        <v>94</v>
      </c>
      <c r="D141" s="9" t="s">
        <v>92</v>
      </c>
      <c r="E141" s="9" t="s">
        <v>94</v>
      </c>
      <c r="F141" s="9" t="s">
        <v>92</v>
      </c>
      <c r="G141" s="9" t="s">
        <v>92</v>
      </c>
      <c r="H141" s="9" t="s">
        <v>92</v>
      </c>
      <c r="I141" s="9" t="s">
        <v>92</v>
      </c>
      <c r="J141" s="9" t="s">
        <v>92</v>
      </c>
      <c r="K141" s="9" t="s">
        <v>92</v>
      </c>
      <c r="L141" s="9"/>
      <c r="O141" s="9"/>
      <c r="R141" s="1" t="s">
        <v>149</v>
      </c>
    </row>
    <row r="142" spans="2:20" ht="13.5" thickBot="1">
      <c r="B142">
        <v>1</v>
      </c>
      <c r="C142" s="9" t="s">
        <v>94</v>
      </c>
      <c r="D142" s="9" t="s">
        <v>92</v>
      </c>
      <c r="E142" s="9" t="s">
        <v>94</v>
      </c>
      <c r="F142" s="9" t="s">
        <v>92</v>
      </c>
      <c r="G142" s="9" t="s">
        <v>92</v>
      </c>
      <c r="H142" s="9" t="s">
        <v>92</v>
      </c>
      <c r="I142" s="9" t="s">
        <v>92</v>
      </c>
      <c r="J142" s="9" t="s">
        <v>92</v>
      </c>
      <c r="K142" s="9" t="s">
        <v>92</v>
      </c>
      <c r="L142" s="9"/>
      <c r="O142" s="9"/>
      <c r="R142" s="25" t="s">
        <v>58</v>
      </c>
      <c r="S142" s="25" t="s">
        <v>58</v>
      </c>
      <c r="T142" s="25" t="s">
        <v>58</v>
      </c>
    </row>
    <row r="143" spans="2:23" ht="13.5" thickBot="1">
      <c r="B143">
        <v>2</v>
      </c>
      <c r="C143" s="9" t="s">
        <v>94</v>
      </c>
      <c r="D143" s="9" t="s">
        <v>92</v>
      </c>
      <c r="E143" s="9" t="s">
        <v>94</v>
      </c>
      <c r="F143" s="9" t="s">
        <v>92</v>
      </c>
      <c r="G143" s="9" t="s">
        <v>92</v>
      </c>
      <c r="H143" s="9" t="s">
        <v>92</v>
      </c>
      <c r="I143" s="9" t="s">
        <v>92</v>
      </c>
      <c r="J143" s="9" t="s">
        <v>92</v>
      </c>
      <c r="K143" s="9" t="s">
        <v>92</v>
      </c>
      <c r="L143" s="9"/>
      <c r="O143" s="9"/>
      <c r="R143" s="25" t="s">
        <v>92</v>
      </c>
      <c r="S143" s="25"/>
      <c r="T143" s="25" t="s">
        <v>58</v>
      </c>
      <c r="U143" s="9">
        <f>COUNTIF(C141:L155,R143)</f>
        <v>94</v>
      </c>
      <c r="V143" s="54">
        <f>(U143/U147)*100</f>
        <v>69.62962962962963</v>
      </c>
      <c r="W143" s="55" t="s">
        <v>156</v>
      </c>
    </row>
    <row r="144" spans="2:23" ht="13.5" thickBot="1">
      <c r="B144">
        <v>3</v>
      </c>
      <c r="C144" s="9" t="s">
        <v>94</v>
      </c>
      <c r="D144" s="9" t="s">
        <v>93</v>
      </c>
      <c r="E144" s="9" t="s">
        <v>94</v>
      </c>
      <c r="F144" s="9" t="s">
        <v>92</v>
      </c>
      <c r="G144" s="9" t="s">
        <v>92</v>
      </c>
      <c r="H144" s="9" t="s">
        <v>92</v>
      </c>
      <c r="I144" s="9" t="s">
        <v>92</v>
      </c>
      <c r="J144" s="9" t="s">
        <v>92</v>
      </c>
      <c r="K144" s="9" t="s">
        <v>92</v>
      </c>
      <c r="L144" s="9"/>
      <c r="O144" s="9"/>
      <c r="R144" t="s">
        <v>94</v>
      </c>
      <c r="U144" s="9">
        <f>COUNTIF(C141:L155,R144)</f>
        <v>19</v>
      </c>
      <c r="V144" s="54">
        <f>(U144/U147)*100</f>
        <v>14.074074074074074</v>
      </c>
      <c r="W144" s="55" t="s">
        <v>156</v>
      </c>
    </row>
    <row r="145" spans="2:23" ht="13.5" thickBot="1">
      <c r="B145">
        <v>4</v>
      </c>
      <c r="C145" s="9" t="s">
        <v>94</v>
      </c>
      <c r="D145" s="9" t="s">
        <v>93</v>
      </c>
      <c r="E145" s="9" t="s">
        <v>94</v>
      </c>
      <c r="F145" s="9" t="s">
        <v>92</v>
      </c>
      <c r="G145" s="9" t="s">
        <v>92</v>
      </c>
      <c r="H145" s="9" t="s">
        <v>93</v>
      </c>
      <c r="I145" s="9" t="s">
        <v>92</v>
      </c>
      <c r="J145" s="9" t="s">
        <v>92</v>
      </c>
      <c r="K145" s="9" t="s">
        <v>93</v>
      </c>
      <c r="L145" s="9"/>
      <c r="O145" s="9"/>
      <c r="R145" t="s">
        <v>93</v>
      </c>
      <c r="U145" s="9">
        <f>COUNTIF(C141:L155,R145)</f>
        <v>22</v>
      </c>
      <c r="V145" s="54">
        <f>(U145/U147)*100</f>
        <v>16.296296296296298</v>
      </c>
      <c r="W145" s="55" t="s">
        <v>156</v>
      </c>
    </row>
    <row r="146" spans="2:23" ht="13.5" thickBot="1">
      <c r="B146">
        <v>5</v>
      </c>
      <c r="C146" s="9" t="s">
        <v>94</v>
      </c>
      <c r="D146" s="9" t="s">
        <v>93</v>
      </c>
      <c r="E146" s="9" t="s">
        <v>94</v>
      </c>
      <c r="F146" s="9" t="s">
        <v>92</v>
      </c>
      <c r="G146" s="9" t="s">
        <v>92</v>
      </c>
      <c r="H146" s="9" t="s">
        <v>92</v>
      </c>
      <c r="I146" s="9" t="s">
        <v>93</v>
      </c>
      <c r="J146" s="9" t="s">
        <v>92</v>
      </c>
      <c r="K146" s="9" t="s">
        <v>93</v>
      </c>
      <c r="L146" s="9"/>
      <c r="O146" s="9"/>
      <c r="R146" t="s">
        <v>132</v>
      </c>
      <c r="U146" s="9">
        <f>COUNTIF(C141:L155,R146)</f>
        <v>0</v>
      </c>
      <c r="V146" s="54">
        <f>(U146/U147)*100</f>
        <v>0</v>
      </c>
      <c r="W146" s="55" t="s">
        <v>156</v>
      </c>
    </row>
    <row r="147" spans="2:21" ht="12.75">
      <c r="B147">
        <v>6</v>
      </c>
      <c r="C147" s="9" t="s">
        <v>93</v>
      </c>
      <c r="D147" s="9" t="s">
        <v>93</v>
      </c>
      <c r="E147" s="9" t="s">
        <v>94</v>
      </c>
      <c r="F147" s="9" t="s">
        <v>92</v>
      </c>
      <c r="G147" s="9" t="s">
        <v>92</v>
      </c>
      <c r="H147" s="9" t="s">
        <v>92</v>
      </c>
      <c r="I147" s="9" t="s">
        <v>93</v>
      </c>
      <c r="J147" s="9" t="s">
        <v>92</v>
      </c>
      <c r="K147" s="9" t="s">
        <v>94</v>
      </c>
      <c r="L147" s="9"/>
      <c r="O147" s="9"/>
      <c r="U147">
        <f>SUM(U143:U146)</f>
        <v>135</v>
      </c>
    </row>
    <row r="148" spans="1:15" ht="12.75">
      <c r="A148" t="s">
        <v>152</v>
      </c>
      <c r="B148">
        <v>7</v>
      </c>
      <c r="C148" s="9" t="s">
        <v>93</v>
      </c>
      <c r="D148" s="9" t="s">
        <v>93</v>
      </c>
      <c r="E148" s="9" t="s">
        <v>92</v>
      </c>
      <c r="F148" s="9" t="s">
        <v>92</v>
      </c>
      <c r="G148" s="9" t="s">
        <v>92</v>
      </c>
      <c r="H148" s="9" t="s">
        <v>92</v>
      </c>
      <c r="I148" s="9" t="s">
        <v>92</v>
      </c>
      <c r="J148" s="9" t="s">
        <v>92</v>
      </c>
      <c r="K148" s="9" t="s">
        <v>93</v>
      </c>
      <c r="L148" s="9"/>
      <c r="O148" s="9"/>
    </row>
    <row r="149" spans="2:15" ht="12.75">
      <c r="B149">
        <v>8</v>
      </c>
      <c r="C149" s="9" t="s">
        <v>93</v>
      </c>
      <c r="D149" s="9" t="s">
        <v>93</v>
      </c>
      <c r="E149" s="9" t="s">
        <v>92</v>
      </c>
      <c r="F149" s="9" t="s">
        <v>92</v>
      </c>
      <c r="G149" s="9" t="s">
        <v>92</v>
      </c>
      <c r="H149" s="9" t="s">
        <v>92</v>
      </c>
      <c r="I149" s="9" t="s">
        <v>92</v>
      </c>
      <c r="J149" s="9" t="s">
        <v>92</v>
      </c>
      <c r="K149" s="9" t="s">
        <v>93</v>
      </c>
      <c r="L149" s="9"/>
      <c r="O149" s="9"/>
    </row>
    <row r="150" spans="2:15" ht="12.75">
      <c r="B150">
        <v>9</v>
      </c>
      <c r="C150" s="9" t="s">
        <v>92</v>
      </c>
      <c r="D150" s="9" t="s">
        <v>92</v>
      </c>
      <c r="E150" s="9" t="s">
        <v>92</v>
      </c>
      <c r="F150" s="9" t="s">
        <v>92</v>
      </c>
      <c r="G150" s="9" t="s">
        <v>92</v>
      </c>
      <c r="H150" s="9" t="s">
        <v>92</v>
      </c>
      <c r="I150" s="9" t="s">
        <v>92</v>
      </c>
      <c r="J150" s="9" t="s">
        <v>92</v>
      </c>
      <c r="K150" s="9" t="s">
        <v>93</v>
      </c>
      <c r="L150" s="9"/>
      <c r="O150" s="9"/>
    </row>
    <row r="151" spans="2:15" ht="12.75">
      <c r="B151">
        <v>10</v>
      </c>
      <c r="C151" s="9" t="s">
        <v>92</v>
      </c>
      <c r="D151" s="9" t="s">
        <v>92</v>
      </c>
      <c r="E151" s="9" t="s">
        <v>92</v>
      </c>
      <c r="F151" s="9" t="s">
        <v>92</v>
      </c>
      <c r="G151" s="9" t="s">
        <v>92</v>
      </c>
      <c r="H151" s="9" t="s">
        <v>92</v>
      </c>
      <c r="I151" s="9" t="s">
        <v>92</v>
      </c>
      <c r="J151" s="9" t="s">
        <v>92</v>
      </c>
      <c r="K151" s="9" t="s">
        <v>93</v>
      </c>
      <c r="L151" s="9"/>
      <c r="O151" s="9"/>
    </row>
    <row r="152" spans="2:15" ht="12.75">
      <c r="B152">
        <v>11</v>
      </c>
      <c r="C152" s="9" t="s">
        <v>92</v>
      </c>
      <c r="D152" s="9" t="s">
        <v>92</v>
      </c>
      <c r="E152" s="9" t="s">
        <v>92</v>
      </c>
      <c r="F152" s="9" t="s">
        <v>92</v>
      </c>
      <c r="G152" s="9" t="s">
        <v>92</v>
      </c>
      <c r="H152" s="9" t="s">
        <v>92</v>
      </c>
      <c r="I152" s="9" t="s">
        <v>94</v>
      </c>
      <c r="J152" s="9" t="s">
        <v>92</v>
      </c>
      <c r="K152" s="9" t="s">
        <v>93</v>
      </c>
      <c r="L152" s="9"/>
      <c r="O152" s="9"/>
    </row>
    <row r="153" spans="2:15" ht="12.75">
      <c r="B153">
        <v>12</v>
      </c>
      <c r="C153" s="9" t="s">
        <v>92</v>
      </c>
      <c r="D153" s="9" t="s">
        <v>92</v>
      </c>
      <c r="E153" s="9" t="s">
        <v>92</v>
      </c>
      <c r="F153" s="9" t="s">
        <v>92</v>
      </c>
      <c r="G153" s="9" t="s">
        <v>92</v>
      </c>
      <c r="H153" s="9" t="s">
        <v>92</v>
      </c>
      <c r="I153" s="9" t="s">
        <v>94</v>
      </c>
      <c r="J153" s="9" t="s">
        <v>92</v>
      </c>
      <c r="K153" s="9" t="s">
        <v>93</v>
      </c>
      <c r="L153" s="9"/>
      <c r="O153" s="9"/>
    </row>
    <row r="154" spans="2:15" ht="12.75">
      <c r="B154">
        <v>13</v>
      </c>
      <c r="C154" s="9" t="s">
        <v>92</v>
      </c>
      <c r="D154" s="9" t="s">
        <v>92</v>
      </c>
      <c r="E154" s="9" t="s">
        <v>92</v>
      </c>
      <c r="F154" s="9" t="s">
        <v>92</v>
      </c>
      <c r="G154" s="9" t="s">
        <v>92</v>
      </c>
      <c r="H154" s="9" t="s">
        <v>92</v>
      </c>
      <c r="I154" s="9" t="s">
        <v>94</v>
      </c>
      <c r="J154" s="9" t="s">
        <v>92</v>
      </c>
      <c r="K154" s="9" t="s">
        <v>93</v>
      </c>
      <c r="L154" s="9"/>
      <c r="O154" s="9"/>
    </row>
    <row r="155" spans="2:15" ht="12.75">
      <c r="B155">
        <v>14</v>
      </c>
      <c r="C155" s="9" t="s">
        <v>92</v>
      </c>
      <c r="D155" s="9" t="s">
        <v>94</v>
      </c>
      <c r="E155" s="9" t="s">
        <v>92</v>
      </c>
      <c r="F155" s="9" t="s">
        <v>92</v>
      </c>
      <c r="G155" s="9" t="s">
        <v>92</v>
      </c>
      <c r="H155" s="9" t="s">
        <v>92</v>
      </c>
      <c r="I155" s="9" t="s">
        <v>94</v>
      </c>
      <c r="J155" s="9" t="s">
        <v>92</v>
      </c>
      <c r="K155" s="9" t="s">
        <v>93</v>
      </c>
      <c r="L155" s="9"/>
      <c r="O155" s="9"/>
    </row>
    <row r="156" spans="1:15" ht="12.75">
      <c r="A156" s="2" t="s">
        <v>91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</row>
    <row r="157" spans="1:15" ht="12.75">
      <c r="A157" t="s">
        <v>88</v>
      </c>
      <c r="B157">
        <v>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O157" s="9"/>
    </row>
    <row r="158" spans="2:15" ht="12.75">
      <c r="B158">
        <v>1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O158" s="9"/>
    </row>
    <row r="159" spans="2:15" ht="12.75">
      <c r="B159">
        <v>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9"/>
    </row>
    <row r="160" spans="2:15" ht="12.75">
      <c r="B160">
        <v>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O160" s="9"/>
    </row>
    <row r="161" spans="2:15" ht="12.75">
      <c r="B161">
        <v>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O161" s="9"/>
    </row>
    <row r="162" spans="2:15" ht="12.75">
      <c r="B162">
        <v>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O162" s="9"/>
    </row>
    <row r="163" spans="2:15" ht="12.75">
      <c r="B163">
        <v>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O163" s="9"/>
    </row>
    <row r="164" spans="2:15" ht="12.75">
      <c r="B164">
        <v>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O164" s="9"/>
    </row>
    <row r="165" spans="2:15" ht="12.75">
      <c r="B165">
        <v>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O165" s="9"/>
    </row>
    <row r="166" spans="2:15" ht="12.75">
      <c r="B166">
        <v>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O166" s="9"/>
    </row>
    <row r="167" spans="2:15" ht="12.75">
      <c r="B167">
        <v>10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O167" s="9"/>
    </row>
    <row r="168" spans="2:15" ht="12.75">
      <c r="B168">
        <v>11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O168" s="9"/>
    </row>
    <row r="169" spans="2:15" ht="12.75">
      <c r="B169">
        <v>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O169" s="9"/>
    </row>
    <row r="170" spans="2:15" ht="12.75">
      <c r="B170">
        <v>13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O170" s="9"/>
    </row>
    <row r="171" spans="2:15" ht="13.5" thickBot="1">
      <c r="B171">
        <v>14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12"/>
    </row>
    <row r="172" spans="1:23" ht="12.75">
      <c r="A172" t="s">
        <v>0</v>
      </c>
      <c r="B172" t="s">
        <v>6</v>
      </c>
      <c r="C172" s="10" t="s">
        <v>107</v>
      </c>
      <c r="D172" s="10" t="s">
        <v>107</v>
      </c>
      <c r="E172" s="10" t="s">
        <v>107</v>
      </c>
      <c r="F172" s="10" t="s">
        <v>107</v>
      </c>
      <c r="G172" s="10" t="s">
        <v>107</v>
      </c>
      <c r="H172" s="10" t="s">
        <v>107</v>
      </c>
      <c r="I172" s="10" t="s">
        <v>107</v>
      </c>
      <c r="J172" s="10" t="s">
        <v>107</v>
      </c>
      <c r="K172" s="10" t="s">
        <v>107</v>
      </c>
      <c r="L172" s="10"/>
      <c r="O172" s="10"/>
      <c r="R172" s="1" t="s">
        <v>150</v>
      </c>
      <c r="W172" s="9">
        <f>((SUM(S179:T179))/AA179)*100</f>
        <v>81.11111111111111</v>
      </c>
    </row>
    <row r="173" spans="2:23" ht="12.75">
      <c r="B173" t="s">
        <v>106</v>
      </c>
      <c r="C173" s="9" t="s">
        <v>56</v>
      </c>
      <c r="D173" s="9" t="s">
        <v>107</v>
      </c>
      <c r="E173" s="9" t="s">
        <v>107</v>
      </c>
      <c r="F173" s="9" t="s">
        <v>107</v>
      </c>
      <c r="G173" s="9" t="s">
        <v>107</v>
      </c>
      <c r="H173" s="9" t="s">
        <v>107</v>
      </c>
      <c r="I173" s="9" t="s">
        <v>107</v>
      </c>
      <c r="J173" s="9" t="s">
        <v>107</v>
      </c>
      <c r="K173" s="9" t="s">
        <v>107</v>
      </c>
      <c r="L173" s="9"/>
      <c r="O173" s="9"/>
      <c r="R173" s="1" t="s">
        <v>177</v>
      </c>
      <c r="W173" s="9">
        <f>(SUM(V179:W179)/AA179)*100</f>
        <v>11.11111111111111</v>
      </c>
    </row>
    <row r="174" spans="2:15" ht="12.75">
      <c r="B174" t="s">
        <v>7</v>
      </c>
      <c r="C174" s="9" t="s">
        <v>105</v>
      </c>
      <c r="D174" s="9" t="s">
        <v>107</v>
      </c>
      <c r="E174" s="9" t="s">
        <v>107</v>
      </c>
      <c r="F174" s="9" t="s">
        <v>107</v>
      </c>
      <c r="G174" s="9" t="s">
        <v>107</v>
      </c>
      <c r="H174" s="9" t="s">
        <v>107</v>
      </c>
      <c r="I174" s="9" t="s">
        <v>107</v>
      </c>
      <c r="J174" s="9" t="s">
        <v>107</v>
      </c>
      <c r="K174" s="9" t="s">
        <v>75</v>
      </c>
      <c r="L174" s="9"/>
      <c r="O174" s="9"/>
    </row>
    <row r="175" spans="2:15" ht="12.75">
      <c r="B175" t="s">
        <v>8</v>
      </c>
      <c r="C175" s="9" t="s">
        <v>105</v>
      </c>
      <c r="D175" s="9" t="s">
        <v>107</v>
      </c>
      <c r="E175" s="9" t="s">
        <v>107</v>
      </c>
      <c r="F175" s="9" t="s">
        <v>107</v>
      </c>
      <c r="G175" s="9" t="s">
        <v>107</v>
      </c>
      <c r="H175" s="9" t="s">
        <v>107</v>
      </c>
      <c r="I175" s="9" t="s">
        <v>107</v>
      </c>
      <c r="J175" s="9" t="s">
        <v>107</v>
      </c>
      <c r="K175" s="9" t="s">
        <v>107</v>
      </c>
      <c r="L175" s="9"/>
      <c r="O175" s="9"/>
    </row>
    <row r="176" spans="2:15" ht="12.75">
      <c r="B176" t="s">
        <v>9</v>
      </c>
      <c r="C176" s="9" t="s">
        <v>55</v>
      </c>
      <c r="D176" s="9" t="s">
        <v>107</v>
      </c>
      <c r="E176" s="9" t="s">
        <v>107</v>
      </c>
      <c r="F176" s="9" t="s">
        <v>107</v>
      </c>
      <c r="G176" s="9" t="s">
        <v>107</v>
      </c>
      <c r="H176" s="9" t="s">
        <v>107</v>
      </c>
      <c r="I176" s="9" t="s">
        <v>107</v>
      </c>
      <c r="J176" s="9" t="s">
        <v>107</v>
      </c>
      <c r="K176" s="9" t="s">
        <v>107</v>
      </c>
      <c r="L176" s="9"/>
      <c r="O176" s="9"/>
    </row>
    <row r="177" spans="1:19" ht="12.75">
      <c r="A177" s="1" t="s">
        <v>95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S177" s="1" t="s">
        <v>114</v>
      </c>
    </row>
    <row r="178" spans="1:26" ht="12.75">
      <c r="A178" s="2" t="s">
        <v>96</v>
      </c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25" t="s">
        <v>113</v>
      </c>
      <c r="Q178" s="25" t="s">
        <v>112</v>
      </c>
      <c r="R178" s="25" t="s">
        <v>111</v>
      </c>
      <c r="S178" s="25" t="s">
        <v>107</v>
      </c>
      <c r="T178" s="25" t="s">
        <v>75</v>
      </c>
      <c r="U178" s="25" t="s">
        <v>55</v>
      </c>
      <c r="V178" s="25" t="s">
        <v>56</v>
      </c>
      <c r="W178" s="25" t="s">
        <v>105</v>
      </c>
      <c r="X178" s="25" t="s">
        <v>110</v>
      </c>
      <c r="Y178" s="25" t="s">
        <v>148</v>
      </c>
      <c r="Z178" s="26" t="s">
        <v>109</v>
      </c>
    </row>
    <row r="179" spans="1:27" ht="12.75">
      <c r="A179" t="s">
        <v>97</v>
      </c>
      <c r="B179" t="s">
        <v>99</v>
      </c>
      <c r="C179" s="9">
        <v>0</v>
      </c>
      <c r="D179" s="9">
        <v>0</v>
      </c>
      <c r="E179" s="9">
        <v>2</v>
      </c>
      <c r="F179" s="9">
        <v>0</v>
      </c>
      <c r="G179" s="9">
        <v>4</v>
      </c>
      <c r="H179" s="9">
        <v>2</v>
      </c>
      <c r="I179" s="9">
        <v>0</v>
      </c>
      <c r="J179" s="9">
        <v>2</v>
      </c>
      <c r="K179" s="9">
        <v>4</v>
      </c>
      <c r="L179" s="9">
        <v>0</v>
      </c>
      <c r="N179">
        <f>SUM(C179:M179)</f>
        <v>14</v>
      </c>
      <c r="O179" s="15">
        <f aca="true" t="shared" si="5" ref="O179:O190">AVERAGE(C179:M179)</f>
        <v>1.4</v>
      </c>
      <c r="P179" s="9">
        <f>COUNTIF(C5:M176,P178)</f>
        <v>0</v>
      </c>
      <c r="Q179" s="9">
        <f>COUNTIF(C5:M176,Q178)</f>
        <v>0</v>
      </c>
      <c r="R179" s="9">
        <f>COUNTIF(C5:M176,R178)</f>
        <v>2</v>
      </c>
      <c r="S179" s="9">
        <f>COUNTIF(C5:M176,S178)</f>
        <v>70</v>
      </c>
      <c r="T179" s="9">
        <f>COUNTIF(C5:M176,T178)</f>
        <v>3</v>
      </c>
      <c r="U179" s="9">
        <f>COUNTIF(C5:M176,U178)</f>
        <v>5</v>
      </c>
      <c r="V179" s="9">
        <f>COUNTIF(C5:M176,V178)</f>
        <v>5</v>
      </c>
      <c r="W179" s="9">
        <f>COUNTIF(C5:M176,W178)</f>
        <v>5</v>
      </c>
      <c r="X179" s="9">
        <f>COUNTIF(C5:M176,X178)</f>
        <v>0</v>
      </c>
      <c r="Y179" s="9">
        <f>COUNTIF(C5:M176,Y178)</f>
        <v>0</v>
      </c>
      <c r="Z179" s="9">
        <f>COUNTIF(C5:M176,Z178)</f>
        <v>0</v>
      </c>
      <c r="AA179">
        <f>SUM(P179:Z179)</f>
        <v>90</v>
      </c>
    </row>
    <row r="180" spans="2:27" ht="13.5" thickBot="1">
      <c r="B180" s="23" t="s">
        <v>98</v>
      </c>
      <c r="C180" s="9">
        <v>0</v>
      </c>
      <c r="D180" s="9">
        <v>0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O180" s="15">
        <f t="shared" si="5"/>
        <v>0.1</v>
      </c>
      <c r="P180" s="9"/>
      <c r="Q180" s="9"/>
      <c r="R180" s="9">
        <v>4000</v>
      </c>
      <c r="S180" s="9">
        <v>0.6</v>
      </c>
      <c r="T180" s="9">
        <v>1.3</v>
      </c>
      <c r="U180" s="9">
        <v>9</v>
      </c>
      <c r="V180" s="9">
        <v>40</v>
      </c>
      <c r="W180" s="9">
        <v>189</v>
      </c>
      <c r="X180" s="9">
        <v>2125</v>
      </c>
      <c r="Y180" s="9">
        <v>4000</v>
      </c>
      <c r="Z180" s="9"/>
      <c r="AA180" t="s">
        <v>133</v>
      </c>
    </row>
    <row r="181" spans="2:28" ht="13.5" thickBot="1">
      <c r="B181" t="s">
        <v>100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O181" s="15">
        <f t="shared" si="5"/>
        <v>0</v>
      </c>
      <c r="P181" s="42"/>
      <c r="Q181" s="9"/>
      <c r="R181" s="9"/>
      <c r="S181" s="9">
        <f aca="true" t="shared" si="6" ref="S181:Y181">S179*S180</f>
        <v>42</v>
      </c>
      <c r="T181" s="9">
        <f t="shared" si="6"/>
        <v>3.9000000000000004</v>
      </c>
      <c r="U181" s="9">
        <f t="shared" si="6"/>
        <v>45</v>
      </c>
      <c r="V181" s="9">
        <f t="shared" si="6"/>
        <v>200</v>
      </c>
      <c r="W181" s="9">
        <f t="shared" si="6"/>
        <v>945</v>
      </c>
      <c r="X181" s="9">
        <f t="shared" si="6"/>
        <v>0</v>
      </c>
      <c r="Y181" s="9">
        <f t="shared" si="6"/>
        <v>0</v>
      </c>
      <c r="Z181" s="9"/>
      <c r="AA181" s="43">
        <f>SUM(Q181:Z181)</f>
        <v>1235.9</v>
      </c>
      <c r="AB181" s="43">
        <f>AA181/AA179</f>
        <v>13.732222222222223</v>
      </c>
    </row>
    <row r="182" spans="1:15" ht="12.75">
      <c r="A182" t="s">
        <v>101</v>
      </c>
      <c r="B182" t="s">
        <v>99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9">
        <v>0</v>
      </c>
      <c r="K182" s="9">
        <v>2</v>
      </c>
      <c r="L182" s="9">
        <v>0</v>
      </c>
      <c r="O182" s="15">
        <f t="shared" si="5"/>
        <v>0.3</v>
      </c>
    </row>
    <row r="183" spans="2:15" ht="12.75">
      <c r="B183" s="23" t="s">
        <v>98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O183" s="15">
        <f t="shared" si="5"/>
        <v>0</v>
      </c>
    </row>
    <row r="184" spans="2:15" ht="12.75">
      <c r="B184" t="s">
        <v>100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O184" s="15">
        <f t="shared" si="5"/>
        <v>0</v>
      </c>
    </row>
    <row r="185" spans="1:15" ht="12.75">
      <c r="A185" t="s">
        <v>102</v>
      </c>
      <c r="B185" t="s">
        <v>99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O185" s="15">
        <f t="shared" si="5"/>
        <v>0</v>
      </c>
    </row>
    <row r="186" spans="2:15" ht="12.75">
      <c r="B186" s="23" t="s">
        <v>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O186" s="15">
        <f t="shared" si="5"/>
        <v>0</v>
      </c>
    </row>
    <row r="187" spans="2:15" ht="12.75">
      <c r="B187" t="s">
        <v>100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O187" s="15">
        <f t="shared" si="5"/>
        <v>0</v>
      </c>
    </row>
    <row r="188" spans="1:15" ht="12.75">
      <c r="A188" t="s">
        <v>103</v>
      </c>
      <c r="B188" t="s">
        <v>99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O188" s="15">
        <f t="shared" si="5"/>
        <v>0</v>
      </c>
    </row>
    <row r="189" spans="2:15" ht="12.75">
      <c r="B189" s="23" t="s">
        <v>98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O189" s="15">
        <f t="shared" si="5"/>
        <v>0</v>
      </c>
    </row>
    <row r="190" spans="2:15" ht="12.75">
      <c r="B190" t="s">
        <v>100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O190" s="15">
        <f t="shared" si="5"/>
        <v>0</v>
      </c>
    </row>
    <row r="191" spans="1:15" ht="12.75">
      <c r="A191" s="2" t="s">
        <v>104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</row>
    <row r="192" spans="1:15" ht="12.75">
      <c r="A192" t="s">
        <v>97</v>
      </c>
      <c r="B192" t="s">
        <v>99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2</v>
      </c>
      <c r="I192" s="9">
        <v>0</v>
      </c>
      <c r="J192" s="9">
        <v>0</v>
      </c>
      <c r="K192" s="9">
        <v>0</v>
      </c>
      <c r="L192" s="9">
        <v>0</v>
      </c>
      <c r="O192" s="15">
        <f aca="true" t="shared" si="7" ref="O192:O203">AVERAGE(C192:M192)</f>
        <v>0.2</v>
      </c>
    </row>
    <row r="193" spans="2:15" ht="12.75">
      <c r="B193" s="23" t="s">
        <v>98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O193" s="15">
        <f t="shared" si="7"/>
        <v>0</v>
      </c>
    </row>
    <row r="194" spans="2:15" ht="12.75">
      <c r="B194" t="s">
        <v>100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O194" s="15">
        <f t="shared" si="7"/>
        <v>0</v>
      </c>
    </row>
    <row r="195" spans="1:15" ht="12.75">
      <c r="A195" t="s">
        <v>101</v>
      </c>
      <c r="B195" t="s">
        <v>99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O195" s="15">
        <f t="shared" si="7"/>
        <v>0.1</v>
      </c>
    </row>
    <row r="196" spans="2:15" ht="12.75">
      <c r="B196" s="23" t="s">
        <v>98</v>
      </c>
      <c r="C196" s="9">
        <v>0</v>
      </c>
      <c r="D196" s="9">
        <v>1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O196" s="15">
        <f t="shared" si="7"/>
        <v>0.1</v>
      </c>
    </row>
    <row r="197" spans="2:15" ht="12.75">
      <c r="B197" t="s">
        <v>100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O197" s="15">
        <f t="shared" si="7"/>
        <v>0</v>
      </c>
    </row>
    <row r="198" spans="1:26" ht="12.75">
      <c r="A198" t="s">
        <v>102</v>
      </c>
      <c r="B198" t="s">
        <v>99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O198" s="15">
        <f t="shared" si="7"/>
        <v>0</v>
      </c>
      <c r="Q198" s="33" t="s">
        <v>116</v>
      </c>
      <c r="R198" s="34"/>
      <c r="S198" s="34"/>
      <c r="T198" s="34"/>
      <c r="U198" s="34"/>
      <c r="V198" s="34"/>
      <c r="W198" s="34"/>
      <c r="X198" s="34"/>
      <c r="Y198" s="34"/>
      <c r="Z198" s="35"/>
    </row>
    <row r="199" spans="2:26" ht="12.75">
      <c r="B199" s="23" t="s">
        <v>98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O199" s="15">
        <f t="shared" si="7"/>
        <v>0</v>
      </c>
      <c r="Q199" s="31"/>
      <c r="R199" s="25"/>
      <c r="S199" s="25"/>
      <c r="T199" s="25" t="s">
        <v>117</v>
      </c>
      <c r="U199" s="25"/>
      <c r="V199" s="25"/>
      <c r="W199" s="25"/>
      <c r="X199" s="25"/>
      <c r="Y199" s="25"/>
      <c r="Z199" s="36"/>
    </row>
    <row r="200" spans="2:26" ht="12.75">
      <c r="B200" t="s">
        <v>100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O200" s="15">
        <f t="shared" si="7"/>
        <v>0</v>
      </c>
      <c r="Q200" s="31"/>
      <c r="R200" s="25">
        <v>1</v>
      </c>
      <c r="S200" s="25"/>
      <c r="T200" s="9">
        <v>0</v>
      </c>
      <c r="U200" s="25"/>
      <c r="V200" s="25"/>
      <c r="W200" s="25"/>
      <c r="X200" s="25"/>
      <c r="Y200" s="25"/>
      <c r="Z200" s="36"/>
    </row>
    <row r="201" spans="1:26" ht="12.75">
      <c r="A201" t="s">
        <v>103</v>
      </c>
      <c r="B201" t="s">
        <v>99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O201" s="15">
        <f t="shared" si="7"/>
        <v>0</v>
      </c>
      <c r="Q201" s="31"/>
      <c r="R201" s="25">
        <v>2</v>
      </c>
      <c r="S201" s="25"/>
      <c r="T201" s="9">
        <v>2</v>
      </c>
      <c r="U201" s="25"/>
      <c r="V201" s="25"/>
      <c r="W201" s="25"/>
      <c r="X201" s="25"/>
      <c r="Y201" s="25"/>
      <c r="Z201" s="36"/>
    </row>
    <row r="202" spans="2:26" ht="12.75">
      <c r="B202" s="23" t="s">
        <v>98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O202" s="15">
        <f t="shared" si="7"/>
        <v>0</v>
      </c>
      <c r="Q202" s="31"/>
      <c r="R202" s="25">
        <v>3</v>
      </c>
      <c r="S202" s="25"/>
      <c r="T202" s="9">
        <v>2</v>
      </c>
      <c r="U202" s="25"/>
      <c r="V202" s="25"/>
      <c r="W202" s="25"/>
      <c r="X202" s="25"/>
      <c r="Y202" s="25"/>
      <c r="Z202" s="36"/>
    </row>
    <row r="203" spans="1:26" ht="13.5" thickBot="1">
      <c r="A203" s="6"/>
      <c r="B203" s="6" t="s">
        <v>100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O203" s="15">
        <f t="shared" si="7"/>
        <v>0</v>
      </c>
      <c r="Q203" s="31"/>
      <c r="R203" s="25">
        <v>4</v>
      </c>
      <c r="S203" s="25"/>
      <c r="T203" s="9">
        <v>2</v>
      </c>
      <c r="U203" s="25"/>
      <c r="V203" s="25"/>
      <c r="W203" s="25"/>
      <c r="X203" s="25"/>
      <c r="Y203" s="25"/>
      <c r="Z203" s="36"/>
    </row>
    <row r="204" spans="3:26" ht="12.75">
      <c r="C204" t="s">
        <v>119</v>
      </c>
      <c r="I204" s="1" t="s">
        <v>115</v>
      </c>
      <c r="Q204" s="31"/>
      <c r="R204" s="25">
        <v>5</v>
      </c>
      <c r="S204" s="25"/>
      <c r="T204" s="9">
        <v>5</v>
      </c>
      <c r="U204" s="25"/>
      <c r="V204" s="25"/>
      <c r="W204" s="25"/>
      <c r="X204" s="25"/>
      <c r="Y204" s="25"/>
      <c r="Z204" s="36"/>
    </row>
    <row r="205" spans="1:26" ht="12.75">
      <c r="A205" s="1"/>
      <c r="Q205" s="31"/>
      <c r="R205" s="25">
        <v>6</v>
      </c>
      <c r="S205" s="25"/>
      <c r="T205" s="9">
        <v>1</v>
      </c>
      <c r="U205" s="25"/>
      <c r="V205" s="25"/>
      <c r="W205" s="25"/>
      <c r="X205" s="25"/>
      <c r="Y205" s="25"/>
      <c r="Z205" s="36"/>
    </row>
    <row r="206" spans="3:2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Q206" s="31"/>
      <c r="R206" s="25">
        <v>7</v>
      </c>
      <c r="S206" s="25"/>
      <c r="T206" s="9">
        <v>5</v>
      </c>
      <c r="U206" s="25"/>
      <c r="V206" s="25"/>
      <c r="W206" s="25"/>
      <c r="X206" s="25"/>
      <c r="Y206" s="25"/>
      <c r="Z206" s="36"/>
    </row>
    <row r="207" spans="3:26" ht="12.75">
      <c r="C207" s="28"/>
      <c r="D207" s="28"/>
      <c r="E207" s="28"/>
      <c r="F207" s="28"/>
      <c r="G207" s="28"/>
      <c r="H207" s="28"/>
      <c r="I207" s="29"/>
      <c r="J207" s="28"/>
      <c r="K207" s="29"/>
      <c r="L207" s="28"/>
      <c r="M207" s="29"/>
      <c r="N207" s="28"/>
      <c r="O207" s="29"/>
      <c r="Q207" s="31"/>
      <c r="R207" s="25">
        <v>8</v>
      </c>
      <c r="S207" s="25"/>
      <c r="T207" s="9">
        <v>8</v>
      </c>
      <c r="U207" s="25"/>
      <c r="V207" s="25"/>
      <c r="W207" s="25"/>
      <c r="X207" s="25"/>
      <c r="Y207" s="25"/>
      <c r="Z207" s="36"/>
    </row>
    <row r="208" spans="3:26" ht="12.75">
      <c r="C208" s="28"/>
      <c r="D208" s="28"/>
      <c r="E208" s="29"/>
      <c r="F208" s="28"/>
      <c r="G208" s="28"/>
      <c r="H208" s="28"/>
      <c r="I208" s="29"/>
      <c r="J208" s="28"/>
      <c r="K208" s="29"/>
      <c r="L208" s="28"/>
      <c r="M208" s="29"/>
      <c r="N208" s="28"/>
      <c r="O208" s="29"/>
      <c r="Q208" s="31"/>
      <c r="R208" s="25">
        <v>9</v>
      </c>
      <c r="S208" s="25"/>
      <c r="T208" s="9">
        <v>4</v>
      </c>
      <c r="U208" s="25"/>
      <c r="V208" s="25"/>
      <c r="W208" s="25"/>
      <c r="X208" s="25"/>
      <c r="Y208" s="25"/>
      <c r="Z208" s="36"/>
    </row>
    <row r="209" spans="3:26" ht="12.75">
      <c r="C209" s="28"/>
      <c r="D209" s="28"/>
      <c r="E209" s="29"/>
      <c r="F209" s="28"/>
      <c r="G209" s="28"/>
      <c r="H209" s="28"/>
      <c r="I209" s="29"/>
      <c r="J209" s="28"/>
      <c r="K209" s="29"/>
      <c r="L209" s="28"/>
      <c r="M209" s="29"/>
      <c r="N209" s="28"/>
      <c r="O209" s="29"/>
      <c r="Q209" s="31"/>
      <c r="R209" s="25">
        <v>10</v>
      </c>
      <c r="S209" s="25"/>
      <c r="T209" s="9">
        <v>7</v>
      </c>
      <c r="U209" s="25"/>
      <c r="V209" s="25"/>
      <c r="W209" s="25"/>
      <c r="X209" s="25"/>
      <c r="Y209" s="25"/>
      <c r="Z209" s="36"/>
    </row>
    <row r="210" spans="3:26" ht="12.75">
      <c r="C210" s="28"/>
      <c r="D210" s="28"/>
      <c r="E210" s="29"/>
      <c r="F210" s="28"/>
      <c r="G210" s="28"/>
      <c r="H210" s="28"/>
      <c r="I210" s="29"/>
      <c r="J210" s="28"/>
      <c r="K210" s="29"/>
      <c r="L210" s="28"/>
      <c r="M210" s="29"/>
      <c r="N210" s="28"/>
      <c r="O210" s="29"/>
      <c r="Q210" s="31"/>
      <c r="R210" s="25">
        <v>11</v>
      </c>
      <c r="S210" s="25"/>
      <c r="T210" s="9">
        <v>8</v>
      </c>
      <c r="U210" s="25"/>
      <c r="V210" s="25"/>
      <c r="W210" s="25"/>
      <c r="X210" s="25"/>
      <c r="Y210" s="25"/>
      <c r="Z210" s="36"/>
    </row>
    <row r="211" spans="3:26" ht="12.75">
      <c r="C211" s="28"/>
      <c r="D211" s="28"/>
      <c r="E211" s="29"/>
      <c r="F211" s="28"/>
      <c r="G211" s="28"/>
      <c r="H211" s="28"/>
      <c r="I211" s="29"/>
      <c r="J211" s="28"/>
      <c r="K211" s="29"/>
      <c r="L211" s="28"/>
      <c r="M211" s="29"/>
      <c r="N211" s="28"/>
      <c r="O211" s="29"/>
      <c r="Q211" s="31"/>
      <c r="R211" s="25">
        <v>12</v>
      </c>
      <c r="S211" s="25"/>
      <c r="T211" s="9">
        <v>8</v>
      </c>
      <c r="U211" s="25"/>
      <c r="V211" s="25"/>
      <c r="W211" s="25"/>
      <c r="X211" s="25"/>
      <c r="Y211" s="25"/>
      <c r="Z211" s="36"/>
    </row>
    <row r="212" spans="3:26" ht="12.75">
      <c r="C212" s="28"/>
      <c r="D212" s="28"/>
      <c r="E212" s="29"/>
      <c r="F212" s="28"/>
      <c r="G212" s="28"/>
      <c r="H212" s="28"/>
      <c r="I212" s="29"/>
      <c r="J212" s="28"/>
      <c r="K212" s="29"/>
      <c r="L212" s="28"/>
      <c r="M212" s="29"/>
      <c r="N212" s="28"/>
      <c r="O212" s="29"/>
      <c r="Q212" s="31"/>
      <c r="R212" s="25"/>
      <c r="S212" s="25"/>
      <c r="T212" s="25"/>
      <c r="U212" s="25"/>
      <c r="V212" s="25"/>
      <c r="W212" s="25"/>
      <c r="X212" s="25"/>
      <c r="Y212" s="25"/>
      <c r="Z212" s="36"/>
    </row>
    <row r="213" spans="3:26" ht="12.75">
      <c r="C213" s="28"/>
      <c r="D213" s="28"/>
      <c r="E213" s="29"/>
      <c r="F213" s="28"/>
      <c r="G213" s="28"/>
      <c r="H213" s="28"/>
      <c r="I213" s="29"/>
      <c r="J213" s="28"/>
      <c r="K213" s="29"/>
      <c r="L213" s="28"/>
      <c r="M213" s="29"/>
      <c r="N213" s="28"/>
      <c r="O213" s="29"/>
      <c r="Q213" s="37" t="s">
        <v>118</v>
      </c>
      <c r="R213" s="25"/>
      <c r="S213" s="25"/>
      <c r="T213" s="9">
        <f>SUM(T200:T211)/12</f>
        <v>4.333333333333333</v>
      </c>
      <c r="U213" s="25"/>
      <c r="V213" s="25"/>
      <c r="W213" s="25"/>
      <c r="X213" s="25"/>
      <c r="Y213" s="25"/>
      <c r="Z213" s="36"/>
    </row>
    <row r="214" spans="3:26" ht="12.75">
      <c r="C214" s="28"/>
      <c r="D214" s="28"/>
      <c r="E214" s="29"/>
      <c r="F214" s="28"/>
      <c r="G214" s="28"/>
      <c r="H214" s="28"/>
      <c r="I214" s="29"/>
      <c r="J214" s="28"/>
      <c r="K214" s="29"/>
      <c r="L214" s="28"/>
      <c r="M214" s="29"/>
      <c r="N214" s="28"/>
      <c r="O214" s="29"/>
      <c r="Q214" s="32"/>
      <c r="R214" s="30"/>
      <c r="S214" s="30"/>
      <c r="T214" s="30"/>
      <c r="U214" s="30"/>
      <c r="V214" s="30"/>
      <c r="W214" s="30"/>
      <c r="X214" s="30"/>
      <c r="Y214" s="30"/>
      <c r="Z214" s="38"/>
    </row>
    <row r="215" spans="3:15" ht="12.75">
      <c r="C215" s="28"/>
      <c r="D215" s="28"/>
      <c r="E215" s="29"/>
      <c r="F215" s="28"/>
      <c r="G215" s="28"/>
      <c r="H215" s="28"/>
      <c r="I215" s="29"/>
      <c r="J215" s="28"/>
      <c r="K215" s="29"/>
      <c r="L215" s="28"/>
      <c r="M215" s="29"/>
      <c r="N215" s="28"/>
      <c r="O215" s="29"/>
    </row>
    <row r="216" spans="3:15" ht="12.75">
      <c r="C216" s="28"/>
      <c r="D216" s="28"/>
      <c r="E216" s="29"/>
      <c r="F216" s="28"/>
      <c r="G216" s="28"/>
      <c r="H216" s="28"/>
      <c r="I216" s="29"/>
      <c r="J216" s="28"/>
      <c r="K216" s="29"/>
      <c r="L216" s="28"/>
      <c r="M216" s="29"/>
      <c r="N216" s="28"/>
      <c r="O216" s="29"/>
    </row>
    <row r="217" spans="3:15" ht="12.75">
      <c r="C217" s="28"/>
      <c r="D217" s="28"/>
      <c r="E217" s="29"/>
      <c r="F217" s="28"/>
      <c r="G217" s="28"/>
      <c r="H217" s="28"/>
      <c r="I217" s="29"/>
      <c r="J217" s="28"/>
      <c r="K217" s="29"/>
      <c r="L217" s="28"/>
      <c r="M217" s="29"/>
      <c r="N217" s="28"/>
      <c r="O217" s="29"/>
    </row>
    <row r="218" spans="3:15" ht="12.75">
      <c r="C218" s="28"/>
      <c r="D218" s="28"/>
      <c r="E218" s="29"/>
      <c r="F218" s="28"/>
      <c r="G218" s="28"/>
      <c r="H218" s="28"/>
      <c r="I218" s="29"/>
      <c r="J218" s="28"/>
      <c r="K218" s="29"/>
      <c r="L218" s="28"/>
      <c r="M218" s="29"/>
      <c r="N218" s="28"/>
      <c r="O218" s="29"/>
    </row>
    <row r="219" spans="3:15" ht="12.75">
      <c r="C219" s="28"/>
      <c r="D219" s="28"/>
      <c r="E219" s="29"/>
      <c r="F219" s="28"/>
      <c r="G219" s="28"/>
      <c r="H219" s="28"/>
      <c r="I219" s="29"/>
      <c r="J219" s="28"/>
      <c r="K219" s="29"/>
      <c r="L219" s="28"/>
      <c r="M219" s="29"/>
      <c r="N219" s="28"/>
      <c r="O219" s="29"/>
    </row>
    <row r="220" spans="3:15" ht="12.75">
      <c r="C220" s="28"/>
      <c r="D220" s="28"/>
      <c r="E220" s="29"/>
      <c r="F220" s="28"/>
      <c r="G220" s="28"/>
      <c r="H220" s="28"/>
      <c r="I220" s="29"/>
      <c r="J220" s="28"/>
      <c r="K220" s="29"/>
      <c r="L220" s="28"/>
      <c r="M220" s="29"/>
      <c r="N220" s="28"/>
      <c r="O220" s="29"/>
    </row>
    <row r="221" spans="3:15" ht="12.75">
      <c r="C221" s="28"/>
      <c r="D221" s="28"/>
      <c r="E221" s="29"/>
      <c r="F221" s="28"/>
      <c r="G221" s="28"/>
      <c r="H221" s="28"/>
      <c r="I221" s="29"/>
      <c r="J221" s="28"/>
      <c r="K221" s="29"/>
      <c r="L221" s="28"/>
      <c r="M221" s="29"/>
      <c r="N221" s="28"/>
      <c r="O221" s="29"/>
    </row>
    <row r="222" spans="3:15" ht="12.75">
      <c r="C222" s="28"/>
      <c r="D222" s="28"/>
      <c r="E222" s="29"/>
      <c r="F222" s="28"/>
      <c r="G222" s="28"/>
      <c r="H222" s="28"/>
      <c r="I222" s="29"/>
      <c r="J222" s="28"/>
      <c r="K222" s="29"/>
      <c r="L222" s="28"/>
      <c r="M222" s="29"/>
      <c r="N222" s="28"/>
      <c r="O222" s="29"/>
    </row>
    <row r="223" spans="3:15" ht="12.75">
      <c r="C223" s="28"/>
      <c r="D223" s="28"/>
      <c r="E223" s="29"/>
      <c r="F223" s="28"/>
      <c r="G223" s="28"/>
      <c r="H223" s="28"/>
      <c r="I223" s="29"/>
      <c r="J223" s="28"/>
      <c r="K223" s="29"/>
      <c r="L223" s="28"/>
      <c r="M223" s="29"/>
      <c r="N223" s="28"/>
      <c r="O223" s="29"/>
    </row>
    <row r="224" spans="3:15" ht="12.75">
      <c r="C224" s="28"/>
      <c r="D224" s="28"/>
      <c r="E224" s="29"/>
      <c r="F224" s="28"/>
      <c r="G224" s="28"/>
      <c r="H224" s="28"/>
      <c r="I224" s="29"/>
      <c r="J224" s="28"/>
      <c r="K224" s="29"/>
      <c r="L224" s="28"/>
      <c r="M224" s="29"/>
      <c r="N224" s="28"/>
      <c r="O224" s="29"/>
    </row>
    <row r="225" spans="3:15" ht="12.75">
      <c r="C225" s="28"/>
      <c r="D225" s="28"/>
      <c r="E225" s="29"/>
      <c r="F225" s="28"/>
      <c r="G225" s="28"/>
      <c r="H225" s="28"/>
      <c r="I225" s="29"/>
      <c r="J225" s="28"/>
      <c r="K225" s="29"/>
      <c r="L225" s="28"/>
      <c r="M225" s="29"/>
      <c r="N225" s="28"/>
      <c r="O225" s="29"/>
    </row>
    <row r="226" spans="3:15" ht="12.75">
      <c r="C226" s="28"/>
      <c r="D226" s="28"/>
      <c r="E226" s="29"/>
      <c r="F226" s="28"/>
      <c r="G226" s="28"/>
      <c r="H226" s="28"/>
      <c r="I226" s="29"/>
      <c r="J226" s="28"/>
      <c r="K226" s="29"/>
      <c r="L226" s="28"/>
      <c r="M226" s="29"/>
      <c r="N226" s="28"/>
      <c r="O226" s="29"/>
    </row>
    <row r="227" spans="3:1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3:16" ht="12.75">
      <c r="C228" s="28"/>
      <c r="D228" s="28"/>
      <c r="E228" s="29"/>
      <c r="F228" s="28"/>
      <c r="G228" s="28"/>
      <c r="L228" s="1"/>
      <c r="O228" s="40"/>
      <c r="P228" s="46"/>
    </row>
    <row r="229" spans="2:15" ht="12.75">
      <c r="B229" t="s">
        <v>123</v>
      </c>
      <c r="C229" s="28"/>
      <c r="D229" s="39">
        <f>(O7+O10+O13+O16+O19)/5</f>
        <v>85.77777777777779</v>
      </c>
      <c r="E229" s="29" t="s">
        <v>156</v>
      </c>
      <c r="F229" s="28"/>
      <c r="G229" s="28"/>
      <c r="L229" s="1"/>
      <c r="O229" s="40"/>
    </row>
    <row r="230" spans="2:22" ht="12.75">
      <c r="B230" t="s">
        <v>124</v>
      </c>
      <c r="C230" s="28" t="s">
        <v>58</v>
      </c>
      <c r="D230" s="39">
        <f>(SUM(O31:O38))/8</f>
        <v>0.625</v>
      </c>
      <c r="E230" s="29" t="s">
        <v>58</v>
      </c>
      <c r="F230" s="28"/>
      <c r="G230" s="29" t="s">
        <v>58</v>
      </c>
      <c r="R230" s="41" t="s">
        <v>58</v>
      </c>
      <c r="V230" s="41" t="s">
        <v>58</v>
      </c>
    </row>
    <row r="231" spans="2:7" ht="12.75">
      <c r="B231" t="s">
        <v>125</v>
      </c>
      <c r="C231" s="28"/>
      <c r="D231" s="39">
        <f>(((SUM(O40:O45))/6)/17)*100</f>
        <v>79.08496732026144</v>
      </c>
      <c r="E231" s="28" t="s">
        <v>156</v>
      </c>
      <c r="F231" s="28"/>
      <c r="G231" s="28"/>
    </row>
    <row r="232" spans="2:4" ht="12.75">
      <c r="B232" t="s">
        <v>181</v>
      </c>
      <c r="D232">
        <f>SUM(C179:L190)</f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N180" sqref="N180"/>
    </sheetView>
  </sheetViews>
  <sheetFormatPr defaultColWidth="9.140625" defaultRowHeight="12.75"/>
  <cols>
    <col min="1" max="1" width="10.140625" style="0" bestFit="1" customWidth="1"/>
    <col min="2" max="2" width="19.8515625" style="0" customWidth="1"/>
    <col min="3" max="3" width="4.00390625" style="0" customWidth="1"/>
    <col min="4" max="4" width="4.421875" style="0" customWidth="1"/>
    <col min="5" max="5" width="4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4.28125" style="0" customWidth="1"/>
    <col min="10" max="10" width="4.00390625" style="0" customWidth="1"/>
    <col min="11" max="12" width="4.421875" style="0" customWidth="1"/>
    <col min="13" max="13" width="4.140625" style="0" customWidth="1"/>
    <col min="15" max="15" width="7.7109375" style="0" customWidth="1"/>
    <col min="16" max="16" width="4.28125" style="0" customWidth="1"/>
    <col min="17" max="17" width="4.00390625" style="0" customWidth="1"/>
    <col min="18" max="18" width="6.42187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4.421875" style="0" customWidth="1"/>
    <col min="23" max="23" width="4.8515625" style="0" customWidth="1"/>
    <col min="24" max="24" width="4.7109375" style="0" customWidth="1"/>
    <col min="25" max="25" width="5.8515625" style="0" customWidth="1"/>
    <col min="26" max="26" width="4.140625" style="0" customWidth="1"/>
  </cols>
  <sheetData>
    <row r="1" spans="1:2" ht="12.75">
      <c r="A1" s="1" t="s">
        <v>169</v>
      </c>
      <c r="B1" s="50" t="s">
        <v>146</v>
      </c>
    </row>
    <row r="2" spans="1:8" ht="12.75">
      <c r="A2" s="19">
        <v>38564</v>
      </c>
      <c r="H2" s="1" t="s">
        <v>74</v>
      </c>
    </row>
    <row r="3" spans="1:15" ht="13.5" thickBot="1">
      <c r="A3" s="18" t="s">
        <v>58</v>
      </c>
      <c r="B3" s="6"/>
      <c r="C3" s="18" t="s">
        <v>65</v>
      </c>
      <c r="D3" s="18" t="s">
        <v>66</v>
      </c>
      <c r="E3" s="18" t="s">
        <v>64</v>
      </c>
      <c r="F3" s="18" t="s">
        <v>62</v>
      </c>
      <c r="G3" s="18" t="s">
        <v>67</v>
      </c>
      <c r="H3" s="18" t="s">
        <v>68</v>
      </c>
      <c r="I3" s="18" t="s">
        <v>69</v>
      </c>
      <c r="J3" s="18" t="s">
        <v>70</v>
      </c>
      <c r="K3" s="18" t="s">
        <v>71</v>
      </c>
      <c r="L3" s="18" t="s">
        <v>72</v>
      </c>
      <c r="M3" s="18" t="s">
        <v>73</v>
      </c>
      <c r="O3" s="18" t="s">
        <v>108</v>
      </c>
    </row>
    <row r="4" spans="1:15" ht="12.75">
      <c r="A4" s="1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</row>
    <row r="5" spans="1:15" ht="12.75">
      <c r="A5" t="s">
        <v>6</v>
      </c>
      <c r="B5" t="s">
        <v>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 t="s">
        <v>162</v>
      </c>
      <c r="M5" s="8">
        <v>0</v>
      </c>
      <c r="O5" s="15">
        <f>AVERAGE(C5:M5)</f>
        <v>0</v>
      </c>
    </row>
    <row r="6" spans="2:15" ht="12.75">
      <c r="B6" t="s">
        <v>3</v>
      </c>
      <c r="C6" s="8" t="s">
        <v>107</v>
      </c>
      <c r="D6" s="8" t="s">
        <v>107</v>
      </c>
      <c r="E6" s="8" t="s">
        <v>107</v>
      </c>
      <c r="F6" s="8" t="s">
        <v>107</v>
      </c>
      <c r="G6" s="8" t="s">
        <v>107</v>
      </c>
      <c r="H6" s="8" t="s">
        <v>107</v>
      </c>
      <c r="I6" s="8" t="s">
        <v>55</v>
      </c>
      <c r="J6" s="8" t="s">
        <v>107</v>
      </c>
      <c r="K6" s="8" t="s">
        <v>107</v>
      </c>
      <c r="L6" s="8" t="s">
        <v>112</v>
      </c>
      <c r="M6" s="8" t="s">
        <v>56</v>
      </c>
      <c r="O6" s="24"/>
    </row>
    <row r="7" spans="2:15" ht="12.75">
      <c r="B7" t="s">
        <v>4</v>
      </c>
      <c r="C7" s="8">
        <v>100</v>
      </c>
      <c r="D7" s="8">
        <v>100</v>
      </c>
      <c r="E7" s="8">
        <v>100</v>
      </c>
      <c r="F7" s="8">
        <v>100</v>
      </c>
      <c r="G7" s="8">
        <v>100</v>
      </c>
      <c r="H7" s="8">
        <v>100</v>
      </c>
      <c r="I7" s="8">
        <v>100</v>
      </c>
      <c r="J7" s="8">
        <v>100</v>
      </c>
      <c r="K7" s="8">
        <v>100</v>
      </c>
      <c r="L7" s="8">
        <v>30</v>
      </c>
      <c r="M7" s="8">
        <v>30</v>
      </c>
      <c r="O7" s="15">
        <f>AVERAGE(C7:M7)</f>
        <v>87.27272727272727</v>
      </c>
    </row>
    <row r="8" spans="1:15" ht="12.75">
      <c r="A8" t="s">
        <v>5</v>
      </c>
      <c r="B8" t="s">
        <v>2</v>
      </c>
      <c r="C8" s="8">
        <v>8</v>
      </c>
      <c r="D8" s="8">
        <v>4</v>
      </c>
      <c r="E8" s="8">
        <v>6</v>
      </c>
      <c r="F8" s="8">
        <v>10</v>
      </c>
      <c r="G8" s="8">
        <v>10</v>
      </c>
      <c r="H8" s="8">
        <v>6</v>
      </c>
      <c r="I8" s="8">
        <v>4</v>
      </c>
      <c r="J8" s="8">
        <v>2</v>
      </c>
      <c r="K8" s="8">
        <v>14</v>
      </c>
      <c r="L8" s="8">
        <v>4</v>
      </c>
      <c r="M8" s="8">
        <v>6</v>
      </c>
      <c r="O8" s="15">
        <f>AVERAGE(C8:M8)</f>
        <v>6.7272727272727275</v>
      </c>
    </row>
    <row r="9" spans="2:15" ht="12.75">
      <c r="B9" t="s">
        <v>3</v>
      </c>
      <c r="C9" s="8" t="s">
        <v>112</v>
      </c>
      <c r="D9" s="8" t="s">
        <v>107</v>
      </c>
      <c r="E9" s="8" t="s">
        <v>55</v>
      </c>
      <c r="F9" s="8" t="s">
        <v>107</v>
      </c>
      <c r="G9" s="8" t="s">
        <v>56</v>
      </c>
      <c r="H9" s="8" t="s">
        <v>55</v>
      </c>
      <c r="I9" s="8" t="s">
        <v>107</v>
      </c>
      <c r="J9" s="8" t="s">
        <v>75</v>
      </c>
      <c r="K9" s="8" t="s">
        <v>55</v>
      </c>
      <c r="L9" s="8" t="s">
        <v>55</v>
      </c>
      <c r="M9" s="8" t="s">
        <v>55</v>
      </c>
      <c r="O9" s="15"/>
    </row>
    <row r="10" spans="2:15" ht="12.75">
      <c r="B10" t="s">
        <v>4</v>
      </c>
      <c r="C10" s="8">
        <v>80</v>
      </c>
      <c r="D10" s="8">
        <v>100</v>
      </c>
      <c r="E10" s="8">
        <v>100</v>
      </c>
      <c r="F10" s="8">
        <v>100</v>
      </c>
      <c r="G10" s="8">
        <v>80</v>
      </c>
      <c r="H10" s="8">
        <v>40</v>
      </c>
      <c r="I10" s="8">
        <v>100</v>
      </c>
      <c r="J10" s="8">
        <v>100</v>
      </c>
      <c r="K10" s="8">
        <v>80</v>
      </c>
      <c r="L10" s="8">
        <v>0</v>
      </c>
      <c r="M10" s="8">
        <v>20</v>
      </c>
      <c r="O10" s="15">
        <f>AVERAGE(C10:M10)</f>
        <v>72.72727272727273</v>
      </c>
    </row>
    <row r="11" spans="1:15" ht="12.75">
      <c r="A11" t="s">
        <v>7</v>
      </c>
      <c r="B11" t="s">
        <v>2</v>
      </c>
      <c r="C11" s="8">
        <v>24</v>
      </c>
      <c r="D11" s="8">
        <v>6</v>
      </c>
      <c r="E11" s="8">
        <v>12</v>
      </c>
      <c r="F11" s="8">
        <v>4</v>
      </c>
      <c r="G11" s="8">
        <v>12</v>
      </c>
      <c r="H11" s="8">
        <v>10</v>
      </c>
      <c r="I11" s="8">
        <v>12</v>
      </c>
      <c r="J11" s="8">
        <v>14</v>
      </c>
      <c r="K11" s="8">
        <v>16</v>
      </c>
      <c r="L11" s="8">
        <v>6</v>
      </c>
      <c r="M11" s="8">
        <v>6</v>
      </c>
      <c r="O11" s="15">
        <f>AVERAGE(C11:M11)</f>
        <v>11.090909090909092</v>
      </c>
    </row>
    <row r="12" spans="2:15" ht="12.75">
      <c r="B12" t="s">
        <v>3</v>
      </c>
      <c r="C12" s="8" t="s">
        <v>107</v>
      </c>
      <c r="D12" s="8" t="s">
        <v>170</v>
      </c>
      <c r="E12" s="8" t="s">
        <v>56</v>
      </c>
      <c r="F12" s="8" t="s">
        <v>55</v>
      </c>
      <c r="G12" s="8" t="s">
        <v>55</v>
      </c>
      <c r="H12" s="8" t="s">
        <v>55</v>
      </c>
      <c r="I12" s="8" t="s">
        <v>107</v>
      </c>
      <c r="J12" s="8" t="s">
        <v>75</v>
      </c>
      <c r="K12" s="8" t="s">
        <v>55</v>
      </c>
      <c r="L12" s="8" t="s">
        <v>55</v>
      </c>
      <c r="M12" s="8" t="s">
        <v>56</v>
      </c>
      <c r="O12" s="15"/>
    </row>
    <row r="13" spans="2:15" ht="12.75">
      <c r="B13" t="s">
        <v>4</v>
      </c>
      <c r="C13" s="8">
        <v>100</v>
      </c>
      <c r="D13" s="8">
        <v>30</v>
      </c>
      <c r="E13" s="8">
        <v>20</v>
      </c>
      <c r="F13" s="8">
        <v>20</v>
      </c>
      <c r="G13" s="8">
        <v>60</v>
      </c>
      <c r="H13" s="8">
        <v>10</v>
      </c>
      <c r="I13" s="8">
        <v>100</v>
      </c>
      <c r="J13" s="8">
        <v>100</v>
      </c>
      <c r="K13" s="8">
        <v>40</v>
      </c>
      <c r="L13" s="8">
        <v>0</v>
      </c>
      <c r="M13" s="8">
        <v>60</v>
      </c>
      <c r="O13" s="15">
        <f>AVERAGE(C13:M13)</f>
        <v>49.09090909090909</v>
      </c>
    </row>
    <row r="14" spans="1:15" ht="12.75">
      <c r="A14" t="s">
        <v>8</v>
      </c>
      <c r="B14" t="s">
        <v>2</v>
      </c>
      <c r="C14" s="8">
        <v>6</v>
      </c>
      <c r="D14" s="8">
        <v>4</v>
      </c>
      <c r="E14" s="8">
        <v>6</v>
      </c>
      <c r="F14" s="8">
        <v>4</v>
      </c>
      <c r="G14" s="8">
        <v>4</v>
      </c>
      <c r="H14" s="8">
        <v>6</v>
      </c>
      <c r="I14" s="8">
        <v>4</v>
      </c>
      <c r="J14" s="8">
        <v>8</v>
      </c>
      <c r="K14" s="8">
        <v>8</v>
      </c>
      <c r="L14" s="8">
        <v>6</v>
      </c>
      <c r="M14" s="8">
        <v>8</v>
      </c>
      <c r="O14" s="15">
        <f>AVERAGE(C14:M14)</f>
        <v>5.818181818181818</v>
      </c>
    </row>
    <row r="15" spans="2:15" ht="12.75">
      <c r="B15" t="s">
        <v>3</v>
      </c>
      <c r="C15" s="8" t="s">
        <v>56</v>
      </c>
      <c r="D15" s="8" t="s">
        <v>55</v>
      </c>
      <c r="E15" s="8" t="s">
        <v>112</v>
      </c>
      <c r="F15" s="8" t="s">
        <v>56</v>
      </c>
      <c r="G15" s="8" t="s">
        <v>75</v>
      </c>
      <c r="H15" s="8" t="s">
        <v>55</v>
      </c>
      <c r="I15" s="8" t="s">
        <v>107</v>
      </c>
      <c r="J15" s="8" t="s">
        <v>75</v>
      </c>
      <c r="K15" s="8" t="s">
        <v>107</v>
      </c>
      <c r="L15" s="8" t="s">
        <v>56</v>
      </c>
      <c r="M15" s="8" t="s">
        <v>55</v>
      </c>
      <c r="O15" s="15"/>
    </row>
    <row r="16" spans="2:15" ht="12.75">
      <c r="B16" t="s">
        <v>4</v>
      </c>
      <c r="C16" s="8">
        <v>100</v>
      </c>
      <c r="D16" s="8">
        <v>60</v>
      </c>
      <c r="E16" s="8">
        <v>80</v>
      </c>
      <c r="F16" s="8">
        <v>10</v>
      </c>
      <c r="G16" s="8">
        <v>100</v>
      </c>
      <c r="H16" s="8">
        <v>100</v>
      </c>
      <c r="I16" s="8">
        <v>100</v>
      </c>
      <c r="J16" s="8">
        <v>100</v>
      </c>
      <c r="K16" s="8">
        <v>100</v>
      </c>
      <c r="L16" s="8">
        <v>0</v>
      </c>
      <c r="M16" s="8">
        <v>30</v>
      </c>
      <c r="O16" s="15">
        <f>AVERAGE(C16:M16)</f>
        <v>70.9090909090909</v>
      </c>
    </row>
    <row r="17" spans="1:15" ht="12.75">
      <c r="A17" t="s">
        <v>9</v>
      </c>
      <c r="B17" t="s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O17" s="15">
        <f>AVERAGE(C17:M17)</f>
        <v>0</v>
      </c>
    </row>
    <row r="18" spans="2:15" ht="12.75">
      <c r="B18" t="s">
        <v>3</v>
      </c>
      <c r="C18" s="8" t="s">
        <v>107</v>
      </c>
      <c r="D18" s="8" t="s">
        <v>107</v>
      </c>
      <c r="E18" s="8" t="s">
        <v>107</v>
      </c>
      <c r="F18" s="8" t="s">
        <v>55</v>
      </c>
      <c r="G18" s="8" t="s">
        <v>107</v>
      </c>
      <c r="H18" s="8" t="s">
        <v>107</v>
      </c>
      <c r="I18" s="8" t="s">
        <v>107</v>
      </c>
      <c r="J18" s="8" t="s">
        <v>107</v>
      </c>
      <c r="K18" s="8" t="s">
        <v>107</v>
      </c>
      <c r="L18" s="8" t="s">
        <v>107</v>
      </c>
      <c r="M18" s="8" t="s">
        <v>55</v>
      </c>
      <c r="O18" s="15"/>
    </row>
    <row r="19" spans="2:15" ht="12.75">
      <c r="B19" t="s">
        <v>4</v>
      </c>
      <c r="C19" s="8">
        <v>100</v>
      </c>
      <c r="D19" s="8">
        <v>100</v>
      </c>
      <c r="E19" s="8">
        <v>100</v>
      </c>
      <c r="F19" s="8">
        <v>50</v>
      </c>
      <c r="G19" s="8">
        <v>100</v>
      </c>
      <c r="H19" s="8">
        <v>100</v>
      </c>
      <c r="I19" s="8">
        <v>100</v>
      </c>
      <c r="J19" s="8">
        <v>100</v>
      </c>
      <c r="K19" s="8">
        <v>100</v>
      </c>
      <c r="L19" s="8">
        <v>100</v>
      </c>
      <c r="M19" s="8">
        <v>40</v>
      </c>
      <c r="O19" s="15">
        <f>AVERAGE(C19:M19)</f>
        <v>90</v>
      </c>
    </row>
    <row r="20" spans="1:15" ht="12.75">
      <c r="A20" s="1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O20" s="4"/>
    </row>
    <row r="21" spans="1:15" ht="12.75">
      <c r="A21" t="s">
        <v>11</v>
      </c>
      <c r="B21" t="s">
        <v>1</v>
      </c>
      <c r="C21" s="8">
        <v>5</v>
      </c>
      <c r="D21" s="8">
        <v>5</v>
      </c>
      <c r="E21" s="8">
        <v>5</v>
      </c>
      <c r="F21" s="8">
        <v>45</v>
      </c>
      <c r="G21" s="8">
        <v>5</v>
      </c>
      <c r="H21" s="8">
        <v>5</v>
      </c>
      <c r="I21" s="8">
        <v>55</v>
      </c>
      <c r="J21" s="8">
        <v>30</v>
      </c>
      <c r="K21" s="8"/>
      <c r="L21" s="8">
        <v>40</v>
      </c>
      <c r="M21" s="13">
        <v>30</v>
      </c>
      <c r="O21" s="15">
        <f>AVERAGE(C21:M21)</f>
        <v>22.5</v>
      </c>
    </row>
    <row r="22" spans="2:22" ht="12.75">
      <c r="B22" t="s">
        <v>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/>
      <c r="L22" s="8">
        <v>0</v>
      </c>
      <c r="M22" s="8">
        <v>0</v>
      </c>
      <c r="O22" s="15" t="s">
        <v>58</v>
      </c>
      <c r="Q22" s="1" t="s">
        <v>134</v>
      </c>
      <c r="V22" s="27">
        <f>((O5+O8+O11+O14+O17)/5)/100</f>
        <v>0.047272727272727286</v>
      </c>
    </row>
    <row r="23" spans="2:22" ht="12.75">
      <c r="B23" t="s">
        <v>12</v>
      </c>
      <c r="C23" s="8">
        <v>5</v>
      </c>
      <c r="D23" s="8">
        <v>5</v>
      </c>
      <c r="E23" s="8">
        <v>5</v>
      </c>
      <c r="F23" s="8">
        <v>5</v>
      </c>
      <c r="G23" s="8">
        <v>5</v>
      </c>
      <c r="H23" s="13">
        <v>25</v>
      </c>
      <c r="I23" s="8">
        <v>10</v>
      </c>
      <c r="J23" s="8">
        <v>80</v>
      </c>
      <c r="K23" s="8"/>
      <c r="L23" s="8"/>
      <c r="M23" s="8">
        <v>20</v>
      </c>
      <c r="O23" s="15">
        <f aca="true" t="shared" si="0" ref="O23:O45">AVERAGE(C23:M23)</f>
        <v>17.77777777777778</v>
      </c>
      <c r="V23" s="4"/>
    </row>
    <row r="24" spans="2:22" ht="12.75">
      <c r="B24" t="s">
        <v>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/>
      <c r="L24" s="14">
        <v>0</v>
      </c>
      <c r="M24" s="14">
        <v>0</v>
      </c>
      <c r="O24" s="15">
        <f t="shared" si="0"/>
        <v>0</v>
      </c>
      <c r="Q24" s="1"/>
      <c r="V24" s="15"/>
    </row>
    <row r="25" spans="1:22" ht="12.75">
      <c r="A25" t="s">
        <v>13</v>
      </c>
      <c r="C25" s="14">
        <v>2.4</v>
      </c>
      <c r="D25" s="14">
        <v>1.1</v>
      </c>
      <c r="E25" s="14">
        <v>1.4</v>
      </c>
      <c r="F25" s="14">
        <v>2.4</v>
      </c>
      <c r="G25" s="14">
        <v>1.2</v>
      </c>
      <c r="H25" s="14">
        <v>1</v>
      </c>
      <c r="I25" s="14">
        <v>1.6</v>
      </c>
      <c r="J25" s="14">
        <v>2.1</v>
      </c>
      <c r="K25" s="14">
        <v>0.9</v>
      </c>
      <c r="L25" s="14">
        <v>1.1</v>
      </c>
      <c r="M25" s="14">
        <v>1.4</v>
      </c>
      <c r="O25" s="15">
        <f t="shared" si="0"/>
        <v>1.5090909090909088</v>
      </c>
      <c r="Q25" s="4"/>
      <c r="R25" s="4"/>
      <c r="S25" s="4"/>
      <c r="T25" s="4"/>
      <c r="U25" s="4" t="s">
        <v>58</v>
      </c>
      <c r="V25" s="4"/>
    </row>
    <row r="26" spans="1:22" ht="12.75">
      <c r="A26" t="s">
        <v>14</v>
      </c>
      <c r="C26" s="14">
        <v>0</v>
      </c>
      <c r="D26" s="14">
        <v>0</v>
      </c>
      <c r="E26" s="14">
        <v>0</v>
      </c>
      <c r="F26" s="14">
        <v>1.4</v>
      </c>
      <c r="G26" s="14">
        <v>0</v>
      </c>
      <c r="H26" s="14">
        <v>0</v>
      </c>
      <c r="I26" s="14">
        <v>0</v>
      </c>
      <c r="J26" s="14">
        <v>0</v>
      </c>
      <c r="K26" s="14"/>
      <c r="L26" s="14">
        <v>0</v>
      </c>
      <c r="M26" s="14">
        <v>0</v>
      </c>
      <c r="O26" s="15">
        <f t="shared" si="0"/>
        <v>0.13999999999999999</v>
      </c>
      <c r="Q26" s="4"/>
      <c r="R26" s="4"/>
      <c r="S26" s="4"/>
      <c r="T26" s="4"/>
      <c r="U26" s="4"/>
      <c r="V26" s="4"/>
    </row>
    <row r="27" spans="1:22" ht="12.75">
      <c r="A27" t="s">
        <v>15</v>
      </c>
      <c r="C27" s="49"/>
      <c r="D27" s="49"/>
      <c r="E27" s="49"/>
      <c r="F27" s="14"/>
      <c r="G27" s="14">
        <v>5</v>
      </c>
      <c r="H27" s="14">
        <v>3.9</v>
      </c>
      <c r="I27" s="14">
        <v>4</v>
      </c>
      <c r="J27" s="14">
        <v>10</v>
      </c>
      <c r="K27" s="14"/>
      <c r="L27" s="14"/>
      <c r="M27" s="14">
        <v>4.3</v>
      </c>
      <c r="O27" s="15">
        <f t="shared" si="0"/>
        <v>5.4399999999999995</v>
      </c>
      <c r="Q27" s="1" t="s">
        <v>136</v>
      </c>
      <c r="V27" s="15">
        <f>O27</f>
        <v>5.4399999999999995</v>
      </c>
    </row>
    <row r="28" spans="1:22" ht="12.75">
      <c r="A28" t="s">
        <v>16</v>
      </c>
      <c r="C28" s="49"/>
      <c r="D28" s="49"/>
      <c r="E28" s="49"/>
      <c r="F28" s="14"/>
      <c r="G28" s="14">
        <v>0.2</v>
      </c>
      <c r="H28" s="14">
        <v>0.2</v>
      </c>
      <c r="I28" s="14">
        <v>0.2</v>
      </c>
      <c r="J28" s="14">
        <v>0.2</v>
      </c>
      <c r="K28" s="14"/>
      <c r="L28" s="14">
        <v>0.2</v>
      </c>
      <c r="M28" s="14">
        <v>0.2</v>
      </c>
      <c r="O28" s="15">
        <f t="shared" si="0"/>
        <v>0.19999999999999998</v>
      </c>
      <c r="Q28" s="1" t="s">
        <v>137</v>
      </c>
      <c r="V28" s="15">
        <f>O28</f>
        <v>0.19999999999999998</v>
      </c>
    </row>
    <row r="29" spans="1:22" ht="12.75">
      <c r="A29" t="s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O29" s="15" t="e">
        <f t="shared" si="0"/>
        <v>#DIV/0!</v>
      </c>
      <c r="Q29" s="1"/>
      <c r="V29" s="25"/>
    </row>
    <row r="30" spans="1:15" ht="12.75">
      <c r="A30" s="1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O30" s="4"/>
    </row>
    <row r="31" spans="1:15" ht="12.75">
      <c r="A31" t="s">
        <v>19</v>
      </c>
      <c r="C31" s="8">
        <v>1</v>
      </c>
      <c r="D31" s="8">
        <v>1</v>
      </c>
      <c r="E31" s="8">
        <v>1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O31" s="15">
        <f>AVERAGE(C31:L31)</f>
        <v>0.4</v>
      </c>
    </row>
    <row r="32" spans="1:15" ht="12.75">
      <c r="A32" t="s">
        <v>20</v>
      </c>
      <c r="C32" s="8">
        <v>2</v>
      </c>
      <c r="D32" s="8">
        <v>2</v>
      </c>
      <c r="E32" s="8">
        <v>2</v>
      </c>
      <c r="F32" s="8">
        <v>2</v>
      </c>
      <c r="G32" s="8">
        <v>2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/>
      <c r="O32" s="15">
        <f aca="true" t="shared" si="1" ref="O32:O38">AVERAGE(C32:L32)</f>
        <v>1.5</v>
      </c>
    </row>
    <row r="33" spans="1:15" ht="12.75">
      <c r="A33" t="s">
        <v>21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O33" s="15">
        <f t="shared" si="1"/>
        <v>0.5</v>
      </c>
    </row>
    <row r="34" spans="1:15" ht="12.75">
      <c r="A34" t="s">
        <v>22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/>
      <c r="O34" s="15">
        <f t="shared" si="1"/>
        <v>1</v>
      </c>
    </row>
    <row r="35" spans="1:15" ht="12.75">
      <c r="A35" t="s">
        <v>23</v>
      </c>
      <c r="C35" s="8">
        <v>2</v>
      </c>
      <c r="D35" s="8">
        <v>2</v>
      </c>
      <c r="E35" s="8">
        <v>2</v>
      </c>
      <c r="F35" s="8">
        <v>2</v>
      </c>
      <c r="G35" s="8">
        <v>2</v>
      </c>
      <c r="H35" s="8">
        <v>1</v>
      </c>
      <c r="I35" s="8">
        <v>1</v>
      </c>
      <c r="J35" s="8">
        <v>1</v>
      </c>
      <c r="K35" s="8">
        <v>1</v>
      </c>
      <c r="L35" s="8">
        <v>2</v>
      </c>
      <c r="M35" s="8"/>
      <c r="O35" s="15">
        <f t="shared" si="1"/>
        <v>1.6</v>
      </c>
    </row>
    <row r="36" spans="1:15" ht="12.75">
      <c r="A36" t="s">
        <v>24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1</v>
      </c>
      <c r="M36" s="8"/>
      <c r="O36" s="15">
        <f t="shared" si="1"/>
        <v>0.9</v>
      </c>
    </row>
    <row r="37" spans="1:15" ht="12.75">
      <c r="A37" t="s">
        <v>25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O37" s="15">
        <f t="shared" si="1"/>
        <v>0</v>
      </c>
    </row>
    <row r="38" spans="1:22" ht="12.75">
      <c r="A3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O38" s="15">
        <f t="shared" si="1"/>
        <v>0</v>
      </c>
      <c r="Q38" s="1" t="s">
        <v>124</v>
      </c>
      <c r="V38" s="15">
        <f>(SUM(O31:O38))/8</f>
        <v>0.7375</v>
      </c>
    </row>
    <row r="39" spans="1:15" ht="12.75">
      <c r="A39" s="1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O39" s="4"/>
    </row>
    <row r="40" spans="1:15" ht="12.75">
      <c r="A40" t="s">
        <v>28</v>
      </c>
      <c r="C40" s="13">
        <v>7</v>
      </c>
      <c r="D40" s="13">
        <v>13</v>
      </c>
      <c r="E40" s="13">
        <v>12</v>
      </c>
      <c r="F40" s="13">
        <v>12</v>
      </c>
      <c r="G40" s="13">
        <v>13</v>
      </c>
      <c r="H40" s="13">
        <v>13</v>
      </c>
      <c r="I40" s="13">
        <v>15</v>
      </c>
      <c r="J40" s="13">
        <v>17</v>
      </c>
      <c r="K40" s="13">
        <v>9</v>
      </c>
      <c r="L40" s="13">
        <v>17</v>
      </c>
      <c r="M40" s="13">
        <v>12</v>
      </c>
      <c r="O40" s="15">
        <f t="shared" si="0"/>
        <v>12.727272727272727</v>
      </c>
    </row>
    <row r="41" spans="1:15" ht="12.75">
      <c r="A41" t="s">
        <v>29</v>
      </c>
      <c r="C41" s="13">
        <v>1</v>
      </c>
      <c r="D41" s="13">
        <v>11</v>
      </c>
      <c r="E41" s="13">
        <v>13</v>
      </c>
      <c r="F41" s="13">
        <v>14</v>
      </c>
      <c r="G41" s="13">
        <v>13</v>
      </c>
      <c r="H41" s="13">
        <v>13</v>
      </c>
      <c r="I41" s="13">
        <v>15</v>
      </c>
      <c r="J41" s="13">
        <v>13</v>
      </c>
      <c r="K41" s="13">
        <v>4</v>
      </c>
      <c r="L41" s="13">
        <v>17</v>
      </c>
      <c r="M41" s="13">
        <v>10</v>
      </c>
      <c r="O41" s="15">
        <f t="shared" si="0"/>
        <v>11.272727272727273</v>
      </c>
    </row>
    <row r="42" spans="1:15" ht="12.75">
      <c r="A42" t="s">
        <v>30</v>
      </c>
      <c r="C42" s="13">
        <v>6</v>
      </c>
      <c r="D42" s="13">
        <v>7</v>
      </c>
      <c r="E42" s="13">
        <v>12</v>
      </c>
      <c r="F42" s="13">
        <v>13</v>
      </c>
      <c r="G42" s="13">
        <v>11</v>
      </c>
      <c r="H42" s="13">
        <v>14</v>
      </c>
      <c r="I42" s="13">
        <v>13</v>
      </c>
      <c r="J42" s="13">
        <v>12</v>
      </c>
      <c r="K42" s="13">
        <v>11</v>
      </c>
      <c r="L42" s="13">
        <v>17</v>
      </c>
      <c r="M42" s="13">
        <v>4</v>
      </c>
      <c r="O42" s="15">
        <f t="shared" si="0"/>
        <v>10.909090909090908</v>
      </c>
    </row>
    <row r="43" spans="1:15" ht="12.75">
      <c r="A43" t="s">
        <v>31</v>
      </c>
      <c r="C43" s="13">
        <v>9</v>
      </c>
      <c r="D43" s="13">
        <v>12</v>
      </c>
      <c r="E43" s="13">
        <v>11</v>
      </c>
      <c r="F43" s="13">
        <v>11</v>
      </c>
      <c r="G43" s="13">
        <v>14</v>
      </c>
      <c r="H43" s="13">
        <v>12</v>
      </c>
      <c r="I43" s="13">
        <v>14</v>
      </c>
      <c r="J43" s="13">
        <v>10</v>
      </c>
      <c r="K43" s="13">
        <v>9</v>
      </c>
      <c r="L43" s="13">
        <v>16</v>
      </c>
      <c r="M43" s="13">
        <v>14</v>
      </c>
      <c r="O43" s="15">
        <f t="shared" si="0"/>
        <v>12</v>
      </c>
    </row>
    <row r="44" spans="1:15" ht="12.75">
      <c r="A44" t="s">
        <v>6</v>
      </c>
      <c r="C44" s="13">
        <v>1</v>
      </c>
      <c r="D44" s="13">
        <v>11</v>
      </c>
      <c r="E44" s="13">
        <v>13</v>
      </c>
      <c r="F44" s="13">
        <v>14</v>
      </c>
      <c r="G44" s="13">
        <v>13</v>
      </c>
      <c r="H44" s="13">
        <v>13</v>
      </c>
      <c r="I44" s="13">
        <v>15</v>
      </c>
      <c r="J44" s="13">
        <v>13</v>
      </c>
      <c r="K44" s="13">
        <v>4</v>
      </c>
      <c r="L44" s="13">
        <v>17</v>
      </c>
      <c r="M44" s="13">
        <v>10</v>
      </c>
      <c r="O44" s="15">
        <f t="shared" si="0"/>
        <v>11.272727272727273</v>
      </c>
    </row>
    <row r="45" spans="1:22" ht="12.75">
      <c r="A45" t="s">
        <v>9</v>
      </c>
      <c r="C45" s="13">
        <v>9</v>
      </c>
      <c r="D45" s="13">
        <v>12</v>
      </c>
      <c r="E45" s="13">
        <v>11</v>
      </c>
      <c r="F45" s="13">
        <v>11</v>
      </c>
      <c r="G45" s="13">
        <v>16</v>
      </c>
      <c r="H45" s="13">
        <v>12</v>
      </c>
      <c r="I45" s="13">
        <v>14</v>
      </c>
      <c r="J45" s="13">
        <v>10</v>
      </c>
      <c r="K45" s="13">
        <v>9</v>
      </c>
      <c r="L45" s="13">
        <v>16</v>
      </c>
      <c r="M45" s="13">
        <v>14</v>
      </c>
      <c r="O45" s="15">
        <f t="shared" si="0"/>
        <v>12.181818181818182</v>
      </c>
      <c r="Q45" s="1" t="s">
        <v>125</v>
      </c>
      <c r="V45" s="15">
        <f>(SUM(O40:O45))/6</f>
        <v>11.727272727272727</v>
      </c>
    </row>
    <row r="46" spans="1:22" ht="12.75">
      <c r="A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58</v>
      </c>
      <c r="O46" s="4"/>
      <c r="Q46" t="s">
        <v>145</v>
      </c>
      <c r="V46">
        <f>(V45/17)*100</f>
        <v>68.98395721925134</v>
      </c>
    </row>
    <row r="47" spans="1:15" ht="12.75">
      <c r="A47" s="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O47" s="4"/>
    </row>
    <row r="48" spans="1:15" ht="12.75">
      <c r="A48" s="2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58</v>
      </c>
      <c r="O48" s="4"/>
    </row>
    <row r="49" spans="1:15" ht="12.75">
      <c r="A49" t="s">
        <v>34</v>
      </c>
      <c r="C49" s="8" t="s">
        <v>59</v>
      </c>
      <c r="D49" s="8" t="s">
        <v>64</v>
      </c>
      <c r="E49" s="8" t="s">
        <v>64</v>
      </c>
      <c r="F49" s="8" t="s">
        <v>64</v>
      </c>
      <c r="G49" s="8" t="s">
        <v>64</v>
      </c>
      <c r="H49" s="8" t="s">
        <v>64</v>
      </c>
      <c r="I49" s="8" t="s">
        <v>64</v>
      </c>
      <c r="J49" s="8" t="s">
        <v>64</v>
      </c>
      <c r="K49" s="8" t="s">
        <v>59</v>
      </c>
      <c r="L49" s="8" t="s">
        <v>59</v>
      </c>
      <c r="M49" s="8" t="s">
        <v>64</v>
      </c>
      <c r="O49" s="9"/>
    </row>
    <row r="50" spans="1:15" ht="12.75">
      <c r="A50" t="s">
        <v>35</v>
      </c>
      <c r="C50" s="8">
        <v>0</v>
      </c>
      <c r="D50" s="8">
        <v>10</v>
      </c>
      <c r="E50" s="8">
        <v>15</v>
      </c>
      <c r="F50" s="8">
        <v>45</v>
      </c>
      <c r="G50" s="8">
        <v>30</v>
      </c>
      <c r="H50" s="8">
        <v>0</v>
      </c>
      <c r="I50" s="8">
        <v>60</v>
      </c>
      <c r="J50" s="8">
        <v>0</v>
      </c>
      <c r="K50" s="8">
        <v>0</v>
      </c>
      <c r="L50" s="8">
        <v>0</v>
      </c>
      <c r="M50" s="8">
        <v>55</v>
      </c>
      <c r="O50" s="15">
        <f>AVERAGE(C50:M50)</f>
        <v>19.545454545454547</v>
      </c>
    </row>
    <row r="51" spans="1:15" ht="12.75">
      <c r="A51" t="s">
        <v>36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10</v>
      </c>
      <c r="I51" s="8">
        <v>10</v>
      </c>
      <c r="J51" s="8">
        <v>35</v>
      </c>
      <c r="K51" s="8">
        <v>0</v>
      </c>
      <c r="L51" s="8">
        <v>0</v>
      </c>
      <c r="M51" s="8">
        <v>0</v>
      </c>
      <c r="O51" s="15">
        <f>AVERAGE(C51:M51)</f>
        <v>5</v>
      </c>
    </row>
    <row r="52" spans="1:15" ht="12.75">
      <c r="A52" s="2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2.75">
      <c r="A53" s="5" t="s">
        <v>34</v>
      </c>
      <c r="C53" s="8" t="s">
        <v>59</v>
      </c>
      <c r="D53" s="8" t="s">
        <v>59</v>
      </c>
      <c r="E53" s="8" t="s">
        <v>62</v>
      </c>
      <c r="F53" s="8" t="s">
        <v>62</v>
      </c>
      <c r="G53" s="8" t="s">
        <v>126</v>
      </c>
      <c r="H53" s="8" t="s">
        <v>62</v>
      </c>
      <c r="I53" s="8" t="s">
        <v>62</v>
      </c>
      <c r="J53" s="8" t="s">
        <v>62</v>
      </c>
      <c r="K53" s="8" t="s">
        <v>62</v>
      </c>
      <c r="L53" s="8" t="s">
        <v>62</v>
      </c>
      <c r="M53" s="8" t="s">
        <v>59</v>
      </c>
      <c r="O53" s="9"/>
    </row>
    <row r="54" spans="1:15" ht="12.75">
      <c r="A54" t="s">
        <v>38</v>
      </c>
      <c r="C54" s="8">
        <v>3</v>
      </c>
      <c r="D54" s="8">
        <v>0</v>
      </c>
      <c r="E54" s="8">
        <v>5</v>
      </c>
      <c r="F54" s="8">
        <v>25</v>
      </c>
      <c r="G54" s="8">
        <v>20</v>
      </c>
      <c r="H54" s="8">
        <v>55</v>
      </c>
      <c r="I54" s="8">
        <v>35</v>
      </c>
      <c r="J54" s="8">
        <v>40</v>
      </c>
      <c r="K54" s="8">
        <v>70</v>
      </c>
      <c r="L54" s="8">
        <v>100</v>
      </c>
      <c r="M54" s="8">
        <v>0</v>
      </c>
      <c r="O54" s="15">
        <f aca="true" t="shared" si="2" ref="O54:O59">AVERAGE(C54:M54)</f>
        <v>32.09090909090909</v>
      </c>
    </row>
    <row r="55" spans="1:15" ht="12.75">
      <c r="A55" t="s">
        <v>39</v>
      </c>
      <c r="C55" s="8">
        <v>35</v>
      </c>
      <c r="D55" s="8">
        <v>25</v>
      </c>
      <c r="E55" s="8">
        <v>75</v>
      </c>
      <c r="F55" s="8">
        <v>15</v>
      </c>
      <c r="G55" s="8">
        <v>15</v>
      </c>
      <c r="H55" s="8">
        <v>20</v>
      </c>
      <c r="I55" s="8">
        <v>20</v>
      </c>
      <c r="J55" s="8">
        <v>35</v>
      </c>
      <c r="K55" s="8">
        <v>15</v>
      </c>
      <c r="L55" s="8">
        <v>0</v>
      </c>
      <c r="M55" s="8">
        <v>0</v>
      </c>
      <c r="O55" s="15">
        <f t="shared" si="2"/>
        <v>23.181818181818183</v>
      </c>
    </row>
    <row r="56" spans="1:15" ht="12.75">
      <c r="A56" s="3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O56" s="4"/>
    </row>
    <row r="57" spans="1:15" ht="12.75">
      <c r="A57" t="s">
        <v>41</v>
      </c>
      <c r="C57" s="8">
        <v>2</v>
      </c>
      <c r="D57" s="8">
        <v>5</v>
      </c>
      <c r="E57" s="8">
        <v>10</v>
      </c>
      <c r="F57" s="8">
        <v>5</v>
      </c>
      <c r="G57" s="8">
        <v>5</v>
      </c>
      <c r="H57" s="8">
        <v>10</v>
      </c>
      <c r="I57" s="8">
        <v>5</v>
      </c>
      <c r="J57" s="8">
        <v>5</v>
      </c>
      <c r="K57" s="8">
        <v>5</v>
      </c>
      <c r="L57" s="8">
        <v>10</v>
      </c>
      <c r="M57" s="8">
        <v>10</v>
      </c>
      <c r="O57" s="15">
        <f t="shared" si="2"/>
        <v>6.545454545454546</v>
      </c>
    </row>
    <row r="58" spans="1:15" ht="12.75">
      <c r="A58" t="s">
        <v>39</v>
      </c>
      <c r="C58" s="8">
        <v>95</v>
      </c>
      <c r="D58" s="8">
        <v>60</v>
      </c>
      <c r="E58" s="8">
        <v>85</v>
      </c>
      <c r="F58" s="8">
        <v>65</v>
      </c>
      <c r="G58" s="8">
        <v>40</v>
      </c>
      <c r="H58" s="8">
        <v>65</v>
      </c>
      <c r="I58" s="8">
        <v>70</v>
      </c>
      <c r="J58" s="8">
        <v>45</v>
      </c>
      <c r="K58" s="8">
        <v>50</v>
      </c>
      <c r="L58" s="8">
        <v>30</v>
      </c>
      <c r="M58" s="8">
        <v>50</v>
      </c>
      <c r="O58" s="15">
        <f t="shared" si="2"/>
        <v>59.54545454545455</v>
      </c>
    </row>
    <row r="59" spans="1:15" ht="12.75">
      <c r="A59" t="s">
        <v>42</v>
      </c>
      <c r="C59" s="8">
        <v>3</v>
      </c>
      <c r="D59" s="8">
        <v>35</v>
      </c>
      <c r="E59" s="8">
        <v>5</v>
      </c>
      <c r="F59" s="8">
        <v>30</v>
      </c>
      <c r="G59" s="8">
        <v>55</v>
      </c>
      <c r="H59" s="8">
        <v>25</v>
      </c>
      <c r="I59" s="8">
        <v>25</v>
      </c>
      <c r="J59" s="8">
        <v>50</v>
      </c>
      <c r="K59" s="8">
        <v>4</v>
      </c>
      <c r="L59" s="8">
        <v>60</v>
      </c>
      <c r="M59" s="8">
        <v>40</v>
      </c>
      <c r="O59" s="15">
        <f t="shared" si="2"/>
        <v>30.181818181818183</v>
      </c>
    </row>
    <row r="60" spans="1:15" ht="12.75">
      <c r="A60" s="2" t="s">
        <v>43</v>
      </c>
      <c r="C60" s="4"/>
      <c r="D60" s="4"/>
      <c r="E60" s="4"/>
      <c r="F60" s="4"/>
      <c r="G60" s="4"/>
      <c r="H60" s="4"/>
      <c r="I60" s="4"/>
      <c r="J60" s="4"/>
      <c r="K60" s="4" t="s">
        <v>58</v>
      </c>
      <c r="L60" s="4" t="s">
        <v>58</v>
      </c>
      <c r="M60" s="7"/>
      <c r="O60" s="4"/>
    </row>
    <row r="61" spans="1:15" ht="12.75">
      <c r="A61" t="s">
        <v>44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/>
    </row>
    <row r="62" spans="1:15" ht="12.75">
      <c r="A62" t="s">
        <v>45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9"/>
    </row>
    <row r="63" spans="1:15" ht="12.75">
      <c r="A63" t="s">
        <v>46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/>
    </row>
    <row r="64" spans="1:15" ht="12.75">
      <c r="A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9"/>
    </row>
    <row r="65" spans="1:15" ht="12.75">
      <c r="A65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/>
    </row>
    <row r="66" spans="1:15" ht="12.75">
      <c r="A66" t="s">
        <v>49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9"/>
    </row>
    <row r="67" spans="1:15" ht="12.75">
      <c r="A67" t="s">
        <v>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/>
    </row>
    <row r="68" spans="1:15" ht="12.75">
      <c r="A68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9"/>
    </row>
    <row r="69" spans="1:15" ht="12.75">
      <c r="A69" t="s">
        <v>52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/>
    </row>
    <row r="70" spans="1:15" ht="12.75">
      <c r="A70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9"/>
    </row>
    <row r="71" spans="1:15" ht="12.75">
      <c r="A71" t="s">
        <v>54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/>
    </row>
    <row r="72" spans="1:15" ht="12.75">
      <c r="A72" s="1" t="s">
        <v>61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O72" s="4"/>
    </row>
    <row r="73" spans="1:15" ht="12.75">
      <c r="A73" s="2" t="s">
        <v>33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7" t="s">
        <v>58</v>
      </c>
      <c r="O73" s="4"/>
    </row>
    <row r="74" spans="1:15" ht="12.75">
      <c r="A74" t="s">
        <v>34</v>
      </c>
      <c r="C74" s="8" t="s">
        <v>64</v>
      </c>
      <c r="D74" s="8" t="s">
        <v>59</v>
      </c>
      <c r="E74" s="8" t="s">
        <v>59</v>
      </c>
      <c r="F74" s="8" t="s">
        <v>64</v>
      </c>
      <c r="G74" s="8" t="s">
        <v>64</v>
      </c>
      <c r="H74" s="8" t="s">
        <v>64</v>
      </c>
      <c r="I74" s="8" t="s">
        <v>64</v>
      </c>
      <c r="J74" s="8" t="s">
        <v>64</v>
      </c>
      <c r="K74" s="8" t="s">
        <v>64</v>
      </c>
      <c r="L74" s="8" t="s">
        <v>59</v>
      </c>
      <c r="M74" s="8" t="s">
        <v>59</v>
      </c>
      <c r="O74" s="9"/>
    </row>
    <row r="75" spans="1:15" ht="12.75">
      <c r="A75" t="s">
        <v>35</v>
      </c>
      <c r="C75" s="8">
        <v>15</v>
      </c>
      <c r="D75" s="8">
        <v>0</v>
      </c>
      <c r="E75" s="8">
        <v>0</v>
      </c>
      <c r="F75" s="8">
        <v>10</v>
      </c>
      <c r="G75" s="8">
        <v>20</v>
      </c>
      <c r="H75" s="8">
        <v>35</v>
      </c>
      <c r="I75" s="8">
        <v>70</v>
      </c>
      <c r="J75" s="8">
        <v>10</v>
      </c>
      <c r="K75" s="8">
        <v>5</v>
      </c>
      <c r="L75" s="8">
        <v>0</v>
      </c>
      <c r="M75" s="8">
        <v>0</v>
      </c>
      <c r="O75" s="15">
        <f>AVERAGE(C75:M75)</f>
        <v>15</v>
      </c>
    </row>
    <row r="76" spans="1:15" ht="12.75">
      <c r="A76" t="s">
        <v>36</v>
      </c>
      <c r="C76" s="8">
        <v>0</v>
      </c>
      <c r="D76" s="8">
        <v>0</v>
      </c>
      <c r="E76" s="8">
        <v>0</v>
      </c>
      <c r="F76" s="8">
        <v>15</v>
      </c>
      <c r="G76" s="8">
        <v>15</v>
      </c>
      <c r="H76" s="8">
        <v>0</v>
      </c>
      <c r="I76" s="8">
        <v>0</v>
      </c>
      <c r="J76" s="8">
        <v>5</v>
      </c>
      <c r="K76" s="8">
        <v>0</v>
      </c>
      <c r="L76" s="8">
        <v>0</v>
      </c>
      <c r="M76" s="8">
        <v>0</v>
      </c>
      <c r="O76" s="15">
        <f>AVERAGE(C76:M76)</f>
        <v>3.1818181818181817</v>
      </c>
    </row>
    <row r="77" spans="1:15" ht="12.75">
      <c r="A77" s="2" t="s">
        <v>37</v>
      </c>
      <c r="C77" s="4" t="s">
        <v>58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2.75">
      <c r="A78" s="2" t="s">
        <v>63</v>
      </c>
      <c r="C78" s="13" t="s">
        <v>62</v>
      </c>
      <c r="D78" s="13" t="s">
        <v>59</v>
      </c>
      <c r="E78" s="13" t="s">
        <v>62</v>
      </c>
      <c r="F78" s="13" t="s">
        <v>62</v>
      </c>
      <c r="G78" s="13" t="s">
        <v>59</v>
      </c>
      <c r="H78" s="13" t="s">
        <v>62</v>
      </c>
      <c r="I78" s="13" t="s">
        <v>62</v>
      </c>
      <c r="J78" s="13" t="s">
        <v>62</v>
      </c>
      <c r="K78" s="13" t="s">
        <v>59</v>
      </c>
      <c r="L78" s="13" t="s">
        <v>62</v>
      </c>
      <c r="M78" s="13" t="s">
        <v>62</v>
      </c>
      <c r="O78" s="9"/>
    </row>
    <row r="79" spans="1:15" ht="12.75">
      <c r="A79" t="s">
        <v>38</v>
      </c>
      <c r="C79" s="8">
        <v>3</v>
      </c>
      <c r="D79" s="8">
        <v>0</v>
      </c>
      <c r="E79" s="8">
        <v>5</v>
      </c>
      <c r="F79" s="8">
        <v>5</v>
      </c>
      <c r="G79" s="8">
        <v>0</v>
      </c>
      <c r="H79" s="8">
        <v>5</v>
      </c>
      <c r="I79" s="8">
        <v>30</v>
      </c>
      <c r="J79" s="8">
        <v>35</v>
      </c>
      <c r="K79" s="8">
        <v>0</v>
      </c>
      <c r="L79" s="8">
        <v>30</v>
      </c>
      <c r="M79" s="8">
        <v>85</v>
      </c>
      <c r="O79" s="15">
        <f>AVERAGE(C79:M79)</f>
        <v>18</v>
      </c>
    </row>
    <row r="80" spans="1:15" ht="12.75">
      <c r="A80" t="s">
        <v>39</v>
      </c>
      <c r="C80" s="8">
        <v>55</v>
      </c>
      <c r="D80" s="8">
        <v>80</v>
      </c>
      <c r="E80" s="8">
        <v>35</v>
      </c>
      <c r="F80" s="8">
        <v>65</v>
      </c>
      <c r="G80" s="8">
        <v>65</v>
      </c>
      <c r="H80" s="8">
        <v>15</v>
      </c>
      <c r="I80" s="8">
        <v>15</v>
      </c>
      <c r="J80" s="8">
        <v>15</v>
      </c>
      <c r="K80" s="8">
        <v>60</v>
      </c>
      <c r="L80" s="8">
        <v>40</v>
      </c>
      <c r="M80" s="8">
        <v>3</v>
      </c>
      <c r="O80" s="15">
        <f>AVERAGE(C80:M80)</f>
        <v>40.72727272727273</v>
      </c>
    </row>
    <row r="81" spans="1:15" ht="12.75">
      <c r="A81" s="2" t="s">
        <v>40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O81" s="4"/>
    </row>
    <row r="82" spans="1:15" ht="12.75">
      <c r="A82" t="s">
        <v>41</v>
      </c>
      <c r="C82" s="8">
        <v>2</v>
      </c>
      <c r="D82" s="8">
        <v>2</v>
      </c>
      <c r="E82" s="8">
        <v>5</v>
      </c>
      <c r="F82" s="8">
        <v>5</v>
      </c>
      <c r="G82" s="8">
        <v>0</v>
      </c>
      <c r="H82" s="8">
        <v>5</v>
      </c>
      <c r="I82" s="8">
        <v>5</v>
      </c>
      <c r="J82" s="8">
        <v>5</v>
      </c>
      <c r="K82" s="8">
        <v>5</v>
      </c>
      <c r="L82" s="8">
        <v>5</v>
      </c>
      <c r="M82" s="8">
        <v>5</v>
      </c>
      <c r="O82" s="15">
        <f>AVERAGE(C82:M82)</f>
        <v>4</v>
      </c>
    </row>
    <row r="83" spans="1:15" ht="12.75">
      <c r="A83" t="s">
        <v>39</v>
      </c>
      <c r="C83" s="8">
        <v>96</v>
      </c>
      <c r="D83" s="8">
        <v>96</v>
      </c>
      <c r="E83" s="8">
        <v>50</v>
      </c>
      <c r="F83" s="8">
        <v>90</v>
      </c>
      <c r="G83" s="8">
        <v>95</v>
      </c>
      <c r="H83" s="8">
        <v>60</v>
      </c>
      <c r="I83" s="8">
        <v>55</v>
      </c>
      <c r="J83" s="8">
        <v>50</v>
      </c>
      <c r="K83" s="8">
        <v>85</v>
      </c>
      <c r="L83" s="8">
        <v>80</v>
      </c>
      <c r="M83" s="8">
        <v>30</v>
      </c>
      <c r="O83" s="15">
        <f>AVERAGE(C83:M83)</f>
        <v>71.54545454545455</v>
      </c>
    </row>
    <row r="84" spans="1:15" ht="12.75">
      <c r="A84" t="s">
        <v>42</v>
      </c>
      <c r="C84" s="8">
        <v>2</v>
      </c>
      <c r="D84" s="8">
        <v>2</v>
      </c>
      <c r="E84" s="8">
        <v>45</v>
      </c>
      <c r="F84" s="8">
        <v>5</v>
      </c>
      <c r="G84" s="8">
        <v>5</v>
      </c>
      <c r="H84" s="8">
        <v>35</v>
      </c>
      <c r="I84" s="8">
        <v>40</v>
      </c>
      <c r="J84" s="8">
        <v>45</v>
      </c>
      <c r="K84" s="8">
        <v>10</v>
      </c>
      <c r="L84" s="8">
        <v>15</v>
      </c>
      <c r="M84" s="8">
        <v>65</v>
      </c>
      <c r="O84" s="15">
        <f>AVERAGE(C84:M84)</f>
        <v>24.454545454545453</v>
      </c>
    </row>
    <row r="85" spans="1:15" ht="12.75">
      <c r="A85" s="2" t="s">
        <v>43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 t="s">
        <v>58</v>
      </c>
      <c r="O85" s="4"/>
    </row>
    <row r="86" spans="1:15" ht="12.75">
      <c r="A8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/>
    </row>
    <row r="87" spans="1:15" ht="12.75">
      <c r="A87" t="s">
        <v>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9"/>
    </row>
    <row r="88" spans="1:15" ht="12.75">
      <c r="A88" t="s">
        <v>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9"/>
    </row>
    <row r="89" spans="1:15" ht="12.75">
      <c r="A89" t="s">
        <v>47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/>
    </row>
    <row r="90" spans="1:15" ht="12.75">
      <c r="A90" t="s">
        <v>48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9"/>
    </row>
    <row r="91" spans="1:15" ht="12.75">
      <c r="A91" t="s">
        <v>49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/>
    </row>
    <row r="92" spans="1:15" ht="12.75">
      <c r="A92" t="s">
        <v>50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9"/>
    </row>
    <row r="93" spans="1:15" ht="12.75">
      <c r="A93" t="s">
        <v>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/>
    </row>
    <row r="94" spans="1:15" ht="12.75">
      <c r="A94" t="s">
        <v>52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9"/>
    </row>
    <row r="95" spans="1:15" ht="12.75">
      <c r="A95" t="s">
        <v>53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/>
    </row>
    <row r="96" spans="1:15" ht="13.5" thickBot="1">
      <c r="A96" s="6" t="s">
        <v>54</v>
      </c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9"/>
    </row>
    <row r="98" spans="3:12" ht="12.75">
      <c r="C98" s="20" t="s">
        <v>76</v>
      </c>
      <c r="D98" s="20" t="s">
        <v>77</v>
      </c>
      <c r="E98" s="20" t="s">
        <v>78</v>
      </c>
      <c r="F98" s="20" t="s">
        <v>79</v>
      </c>
      <c r="G98" s="20" t="s">
        <v>80</v>
      </c>
      <c r="H98" s="20" t="s">
        <v>81</v>
      </c>
      <c r="I98" s="20" t="s">
        <v>82</v>
      </c>
      <c r="J98" s="20" t="s">
        <v>83</v>
      </c>
      <c r="K98" s="20" t="s">
        <v>84</v>
      </c>
      <c r="L98" s="20" t="s">
        <v>85</v>
      </c>
    </row>
    <row r="99" spans="1:15" ht="12.75">
      <c r="A99" s="1" t="s">
        <v>87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O99" s="4"/>
    </row>
    <row r="100" spans="1:15" ht="12.75">
      <c r="A100" s="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O100" s="4"/>
    </row>
    <row r="101" spans="1:15" ht="12.75">
      <c r="A101" t="s">
        <v>88</v>
      </c>
      <c r="B101">
        <v>0</v>
      </c>
      <c r="C101" s="22">
        <v>24</v>
      </c>
      <c r="D101" s="22">
        <v>6</v>
      </c>
      <c r="E101" s="22">
        <v>16</v>
      </c>
      <c r="F101" s="22">
        <v>8</v>
      </c>
      <c r="G101" s="22">
        <v>12</v>
      </c>
      <c r="H101" s="22">
        <v>10</v>
      </c>
      <c r="I101" s="22">
        <v>12</v>
      </c>
      <c r="J101" s="22">
        <v>20</v>
      </c>
      <c r="K101" s="22">
        <v>14</v>
      </c>
      <c r="L101" s="22">
        <v>6</v>
      </c>
      <c r="O101" s="15">
        <f aca="true" t="shared" si="3" ref="O101:O115">AVERAGE(C101:M101)</f>
        <v>12.8</v>
      </c>
    </row>
    <row r="102" spans="2:15" ht="12.75">
      <c r="B102">
        <v>1</v>
      </c>
      <c r="C102" s="22">
        <v>20</v>
      </c>
      <c r="D102" s="22">
        <v>12</v>
      </c>
      <c r="E102" s="22">
        <v>10</v>
      </c>
      <c r="F102" s="22">
        <v>6</v>
      </c>
      <c r="G102" s="22">
        <v>10</v>
      </c>
      <c r="H102" s="22">
        <v>14</v>
      </c>
      <c r="I102" s="22">
        <v>20</v>
      </c>
      <c r="J102" s="22">
        <v>14</v>
      </c>
      <c r="K102" s="22">
        <v>12</v>
      </c>
      <c r="L102" s="22">
        <v>8</v>
      </c>
      <c r="O102" s="15">
        <f t="shared" si="3"/>
        <v>12.6</v>
      </c>
    </row>
    <row r="103" spans="2:15" ht="12.75">
      <c r="B103">
        <v>2</v>
      </c>
      <c r="C103" s="22">
        <v>14</v>
      </c>
      <c r="D103" s="22">
        <v>10</v>
      </c>
      <c r="E103" s="22">
        <v>10</v>
      </c>
      <c r="F103" s="22">
        <v>12</v>
      </c>
      <c r="G103" s="22">
        <v>10</v>
      </c>
      <c r="H103" s="22">
        <v>12</v>
      </c>
      <c r="I103" s="22">
        <v>16</v>
      </c>
      <c r="J103" s="22">
        <v>26</v>
      </c>
      <c r="K103" s="22">
        <v>20</v>
      </c>
      <c r="L103" s="22">
        <v>10</v>
      </c>
      <c r="O103" s="15">
        <f t="shared" si="3"/>
        <v>14</v>
      </c>
    </row>
    <row r="104" spans="2:15" ht="12.75">
      <c r="B104">
        <v>3</v>
      </c>
      <c r="C104" s="22">
        <v>20</v>
      </c>
      <c r="D104" s="22">
        <v>10</v>
      </c>
      <c r="E104" s="22">
        <v>8</v>
      </c>
      <c r="F104" s="22">
        <v>22</v>
      </c>
      <c r="G104" s="22">
        <v>8</v>
      </c>
      <c r="H104" s="22">
        <v>12</v>
      </c>
      <c r="I104" s="22">
        <v>12</v>
      </c>
      <c r="J104" s="22">
        <v>10</v>
      </c>
      <c r="K104" s="22">
        <v>24</v>
      </c>
      <c r="L104" s="22">
        <v>8</v>
      </c>
      <c r="O104" s="15">
        <f t="shared" si="3"/>
        <v>13.4</v>
      </c>
    </row>
    <row r="105" spans="2:15" ht="12.75">
      <c r="B105">
        <v>4</v>
      </c>
      <c r="C105" s="22">
        <v>16</v>
      </c>
      <c r="D105" s="22">
        <v>12</v>
      </c>
      <c r="E105" s="22">
        <v>6</v>
      </c>
      <c r="F105" s="22">
        <v>27</v>
      </c>
      <c r="G105" s="22">
        <v>6</v>
      </c>
      <c r="H105" s="22">
        <v>12</v>
      </c>
      <c r="I105" s="22">
        <v>10</v>
      </c>
      <c r="J105" s="22">
        <v>6</v>
      </c>
      <c r="K105" s="22">
        <v>12</v>
      </c>
      <c r="L105" s="22">
        <v>10</v>
      </c>
      <c r="O105" s="15">
        <f t="shared" si="3"/>
        <v>11.7</v>
      </c>
    </row>
    <row r="106" spans="2:15" ht="12.75">
      <c r="B106">
        <v>5</v>
      </c>
      <c r="C106" s="22">
        <v>18</v>
      </c>
      <c r="D106" s="22">
        <v>10</v>
      </c>
      <c r="E106" s="22">
        <v>6</v>
      </c>
      <c r="F106" s="22">
        <v>16</v>
      </c>
      <c r="G106" s="22">
        <v>4</v>
      </c>
      <c r="H106" s="22">
        <v>12</v>
      </c>
      <c r="I106" s="22">
        <v>4</v>
      </c>
      <c r="J106" s="22">
        <v>10</v>
      </c>
      <c r="K106" s="22">
        <v>12</v>
      </c>
      <c r="L106" s="22">
        <v>10</v>
      </c>
      <c r="O106" s="15">
        <f t="shared" si="3"/>
        <v>10.2</v>
      </c>
    </row>
    <row r="107" spans="2:15" ht="12.75">
      <c r="B107">
        <v>6</v>
      </c>
      <c r="C107" s="22">
        <v>19</v>
      </c>
      <c r="D107" s="22">
        <v>12</v>
      </c>
      <c r="E107" s="22">
        <v>8</v>
      </c>
      <c r="F107" s="22">
        <v>10</v>
      </c>
      <c r="G107" s="22">
        <v>10</v>
      </c>
      <c r="H107" s="22">
        <v>18</v>
      </c>
      <c r="I107" s="22">
        <v>3</v>
      </c>
      <c r="J107" s="22">
        <v>18</v>
      </c>
      <c r="K107" s="22">
        <v>11</v>
      </c>
      <c r="L107" s="22">
        <v>10</v>
      </c>
      <c r="O107" s="15">
        <f t="shared" si="3"/>
        <v>11.9</v>
      </c>
    </row>
    <row r="108" spans="2:15" ht="12.75">
      <c r="B108">
        <v>7</v>
      </c>
      <c r="C108" s="22">
        <v>12</v>
      </c>
      <c r="D108" s="22">
        <v>12</v>
      </c>
      <c r="E108" s="22">
        <v>6</v>
      </c>
      <c r="F108" s="22">
        <v>10</v>
      </c>
      <c r="G108" s="22">
        <v>14</v>
      </c>
      <c r="H108" s="22">
        <v>20</v>
      </c>
      <c r="I108" s="22">
        <v>4</v>
      </c>
      <c r="J108" s="22">
        <v>20</v>
      </c>
      <c r="K108" s="22">
        <v>12</v>
      </c>
      <c r="L108" s="22">
        <v>8</v>
      </c>
      <c r="O108" s="15">
        <f t="shared" si="3"/>
        <v>11.8</v>
      </c>
    </row>
    <row r="109" spans="2:15" ht="12.75">
      <c r="B109">
        <v>8</v>
      </c>
      <c r="C109" s="22">
        <v>10</v>
      </c>
      <c r="D109" s="22">
        <v>10</v>
      </c>
      <c r="E109" s="22">
        <v>14</v>
      </c>
      <c r="F109" s="22">
        <v>16</v>
      </c>
      <c r="G109" s="22">
        <v>10</v>
      </c>
      <c r="H109" s="22">
        <v>20</v>
      </c>
      <c r="I109" s="22">
        <v>6</v>
      </c>
      <c r="J109" s="22">
        <v>12</v>
      </c>
      <c r="K109" s="22">
        <v>12</v>
      </c>
      <c r="L109" s="22">
        <v>10</v>
      </c>
      <c r="O109" s="15">
        <f t="shared" si="3"/>
        <v>12</v>
      </c>
    </row>
    <row r="110" spans="2:28" ht="12.75">
      <c r="B110">
        <v>9</v>
      </c>
      <c r="C110" s="22">
        <v>10</v>
      </c>
      <c r="D110" s="22">
        <v>6</v>
      </c>
      <c r="E110" s="22">
        <v>22</v>
      </c>
      <c r="F110" s="22">
        <v>12</v>
      </c>
      <c r="G110" s="22">
        <v>8</v>
      </c>
      <c r="H110" s="22">
        <v>16</v>
      </c>
      <c r="I110" s="22">
        <v>4</v>
      </c>
      <c r="J110" s="22">
        <v>10</v>
      </c>
      <c r="K110" s="22">
        <v>10</v>
      </c>
      <c r="L110" s="22">
        <v>10</v>
      </c>
      <c r="O110" s="15">
        <f t="shared" si="3"/>
        <v>10.8</v>
      </c>
      <c r="T110" s="1" t="s">
        <v>120</v>
      </c>
      <c r="AA110" s="56">
        <f>AVERAGE(O101:O110)</f>
        <v>12.120000000000001</v>
      </c>
      <c r="AB110" t="s">
        <v>174</v>
      </c>
    </row>
    <row r="111" spans="2:28" ht="12.75">
      <c r="B111">
        <v>10</v>
      </c>
      <c r="C111" s="22">
        <v>10</v>
      </c>
      <c r="D111" s="22">
        <v>6</v>
      </c>
      <c r="E111" s="22">
        <v>24</v>
      </c>
      <c r="F111" s="22">
        <v>10</v>
      </c>
      <c r="G111" s="22">
        <v>10</v>
      </c>
      <c r="H111" s="22">
        <v>14</v>
      </c>
      <c r="I111" s="22">
        <v>8</v>
      </c>
      <c r="J111" s="22">
        <v>30</v>
      </c>
      <c r="K111" s="22">
        <v>10</v>
      </c>
      <c r="L111" s="22">
        <v>16</v>
      </c>
      <c r="O111" s="15">
        <f t="shared" si="3"/>
        <v>13.8</v>
      </c>
      <c r="T111" s="1" t="s">
        <v>175</v>
      </c>
      <c r="AA111" s="57">
        <f>MIN(C101:L115)</f>
        <v>3</v>
      </c>
      <c r="AB111" s="58">
        <f>MAX(C101:L115)</f>
        <v>30</v>
      </c>
    </row>
    <row r="112" spans="2:28" ht="12.75">
      <c r="B112">
        <v>11</v>
      </c>
      <c r="C112" s="22">
        <v>10</v>
      </c>
      <c r="D112" s="22">
        <v>10</v>
      </c>
      <c r="E112" s="22">
        <v>24</v>
      </c>
      <c r="F112" s="22">
        <v>10</v>
      </c>
      <c r="G112" s="22">
        <v>14</v>
      </c>
      <c r="H112" s="22">
        <v>12</v>
      </c>
      <c r="I112" s="22">
        <v>10</v>
      </c>
      <c r="J112" s="22">
        <v>16</v>
      </c>
      <c r="K112" s="22">
        <v>20</v>
      </c>
      <c r="L112" s="22">
        <v>16</v>
      </c>
      <c r="O112" s="15">
        <f t="shared" si="3"/>
        <v>14.2</v>
      </c>
      <c r="T112" s="1" t="s">
        <v>173</v>
      </c>
      <c r="AA112" s="15">
        <f>STDEV(C101:L115)</f>
        <v>5.1630419557792155</v>
      </c>
      <c r="AB112" t="s">
        <v>174</v>
      </c>
    </row>
    <row r="113" spans="2:15" ht="12.75">
      <c r="B113">
        <v>12</v>
      </c>
      <c r="C113" s="22">
        <v>10</v>
      </c>
      <c r="D113" s="22">
        <v>12</v>
      </c>
      <c r="E113" s="22">
        <v>10</v>
      </c>
      <c r="F113" s="22">
        <v>16</v>
      </c>
      <c r="G113" s="22">
        <v>10</v>
      </c>
      <c r="H113" s="22">
        <v>8</v>
      </c>
      <c r="I113" s="22">
        <v>6</v>
      </c>
      <c r="J113" s="22">
        <v>20</v>
      </c>
      <c r="K113" s="22">
        <v>16</v>
      </c>
      <c r="L113" s="22">
        <v>10</v>
      </c>
      <c r="O113" s="15">
        <f t="shared" si="3"/>
        <v>11.8</v>
      </c>
    </row>
    <row r="114" spans="2:15" ht="12.75">
      <c r="B114">
        <v>13</v>
      </c>
      <c r="C114" s="22">
        <v>6</v>
      </c>
      <c r="D114" s="22">
        <v>20</v>
      </c>
      <c r="E114" s="22">
        <v>6</v>
      </c>
      <c r="F114" s="22">
        <v>10</v>
      </c>
      <c r="G114" s="22">
        <v>10</v>
      </c>
      <c r="H114" s="22">
        <v>10</v>
      </c>
      <c r="I114" s="22">
        <v>8</v>
      </c>
      <c r="J114" s="22">
        <v>10</v>
      </c>
      <c r="K114" s="22">
        <v>10</v>
      </c>
      <c r="L114" s="22">
        <v>10</v>
      </c>
      <c r="O114" s="15">
        <f t="shared" si="3"/>
        <v>10</v>
      </c>
    </row>
    <row r="115" spans="2:15" ht="12.75">
      <c r="B115">
        <v>14</v>
      </c>
      <c r="C115" s="22">
        <v>6</v>
      </c>
      <c r="D115" s="22">
        <v>14</v>
      </c>
      <c r="E115" s="22">
        <v>6</v>
      </c>
      <c r="F115" s="22">
        <v>6</v>
      </c>
      <c r="G115" s="22">
        <v>8</v>
      </c>
      <c r="H115" s="22">
        <v>10</v>
      </c>
      <c r="I115" s="22">
        <v>16</v>
      </c>
      <c r="J115" s="22">
        <v>10</v>
      </c>
      <c r="K115" s="22">
        <v>12</v>
      </c>
      <c r="L115" s="22">
        <v>6</v>
      </c>
      <c r="O115" s="15">
        <f t="shared" si="3"/>
        <v>9.4</v>
      </c>
    </row>
    <row r="116" spans="1:15" ht="12.75">
      <c r="A116" s="2" t="s">
        <v>13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</row>
    <row r="117" spans="1:27" ht="12.75">
      <c r="A117" t="s">
        <v>88</v>
      </c>
      <c r="B117">
        <v>0</v>
      </c>
      <c r="C117" s="15">
        <f>C25</f>
        <v>2.4</v>
      </c>
      <c r="D117" s="15">
        <f aca="true" t="shared" si="4" ref="D117:L117">D25</f>
        <v>1.1</v>
      </c>
      <c r="E117" s="15">
        <f t="shared" si="4"/>
        <v>1.4</v>
      </c>
      <c r="F117" s="15">
        <f t="shared" si="4"/>
        <v>2.4</v>
      </c>
      <c r="G117" s="15">
        <f t="shared" si="4"/>
        <v>1.2</v>
      </c>
      <c r="H117" s="15">
        <f t="shared" si="4"/>
        <v>1</v>
      </c>
      <c r="I117" s="15">
        <f t="shared" si="4"/>
        <v>1.6</v>
      </c>
      <c r="J117" s="15">
        <f t="shared" si="4"/>
        <v>2.1</v>
      </c>
      <c r="K117" s="15">
        <f t="shared" si="4"/>
        <v>0.9</v>
      </c>
      <c r="L117" s="15">
        <f t="shared" si="4"/>
        <v>1.1</v>
      </c>
      <c r="O117" s="15">
        <f>AVERAGE(C117:M117)</f>
        <v>1.52</v>
      </c>
      <c r="T117" s="1" t="s">
        <v>121</v>
      </c>
      <c r="AA117" s="15">
        <f>(AVERAGE(O117:O118))-(O121)</f>
        <v>1.4655555555555555</v>
      </c>
    </row>
    <row r="118" spans="2:27" ht="12.75">
      <c r="B118">
        <v>7</v>
      </c>
      <c r="C118" s="9">
        <v>1.4</v>
      </c>
      <c r="D118" s="9">
        <v>1.1</v>
      </c>
      <c r="E118" s="9">
        <v>2.2</v>
      </c>
      <c r="F118" s="9">
        <v>1</v>
      </c>
      <c r="G118" s="9">
        <v>1.6</v>
      </c>
      <c r="H118" s="9">
        <v>1.4</v>
      </c>
      <c r="I118" s="9">
        <v>1.9</v>
      </c>
      <c r="J118" s="9">
        <v>1</v>
      </c>
      <c r="K118" s="9"/>
      <c r="L118" s="9">
        <v>1.1</v>
      </c>
      <c r="O118" s="15">
        <f>AVERAGE(C118:M118)</f>
        <v>1.4111111111111112</v>
      </c>
      <c r="T118" s="1" t="s">
        <v>122</v>
      </c>
      <c r="AA118" s="15">
        <f>O27</f>
        <v>5.4399999999999995</v>
      </c>
    </row>
    <row r="119" spans="3:2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O119" s="15" t="s">
        <v>58</v>
      </c>
      <c r="T119" s="1" t="s">
        <v>131</v>
      </c>
      <c r="AA119" s="9">
        <f>(O5+O8+O11+O14+O17)/5</f>
        <v>4.727272727272728</v>
      </c>
    </row>
    <row r="120" spans="1:15" ht="12.75">
      <c r="A120" s="2" t="s">
        <v>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</row>
    <row r="121" spans="1:15" ht="12.75">
      <c r="A121" t="s">
        <v>88</v>
      </c>
      <c r="B121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O121" s="15">
        <v>0</v>
      </c>
    </row>
    <row r="122" spans="2:15" ht="12.75">
      <c r="B122">
        <v>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O122" s="15" t="s">
        <v>58</v>
      </c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O123" s="15" t="s">
        <v>58</v>
      </c>
    </row>
    <row r="124" spans="1:15" ht="12.75">
      <c r="A124" s="2" t="s">
        <v>89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</row>
    <row r="125" spans="1:15" ht="12.75">
      <c r="A125" t="s">
        <v>88</v>
      </c>
      <c r="B125">
        <v>0</v>
      </c>
      <c r="C125" s="9" t="s">
        <v>159</v>
      </c>
      <c r="D125" s="9" t="s">
        <v>59</v>
      </c>
      <c r="E125" s="9" t="s">
        <v>59</v>
      </c>
      <c r="F125" s="9" t="s">
        <v>59</v>
      </c>
      <c r="G125" s="9" t="s">
        <v>59</v>
      </c>
      <c r="H125" s="9" t="s">
        <v>59</v>
      </c>
      <c r="I125" s="9" t="s">
        <v>159</v>
      </c>
      <c r="J125" s="9" t="s">
        <v>159</v>
      </c>
      <c r="K125" s="9" t="s">
        <v>159</v>
      </c>
      <c r="L125" s="9" t="s">
        <v>59</v>
      </c>
      <c r="O125" s="9"/>
    </row>
    <row r="126" spans="2:15" ht="12.75">
      <c r="B126">
        <v>1</v>
      </c>
      <c r="C126" s="9" t="s">
        <v>159</v>
      </c>
      <c r="D126" s="9" t="s">
        <v>59</v>
      </c>
      <c r="E126" s="9" t="s">
        <v>59</v>
      </c>
      <c r="F126" s="9" t="s">
        <v>59</v>
      </c>
      <c r="G126" s="9" t="s">
        <v>59</v>
      </c>
      <c r="H126" s="9" t="s">
        <v>59</v>
      </c>
      <c r="I126" s="9" t="s">
        <v>159</v>
      </c>
      <c r="J126" s="9" t="s">
        <v>159</v>
      </c>
      <c r="K126" s="9" t="s">
        <v>159</v>
      </c>
      <c r="L126" s="9" t="s">
        <v>59</v>
      </c>
      <c r="O126" s="9"/>
    </row>
    <row r="127" spans="2:15" ht="12.75">
      <c r="B127">
        <v>2</v>
      </c>
      <c r="C127" s="9" t="s">
        <v>159</v>
      </c>
      <c r="D127" s="9" t="s">
        <v>59</v>
      </c>
      <c r="E127" s="9" t="s">
        <v>159</v>
      </c>
      <c r="F127" s="9" t="s">
        <v>159</v>
      </c>
      <c r="G127" s="9" t="s">
        <v>59</v>
      </c>
      <c r="H127" s="9" t="s">
        <v>59</v>
      </c>
      <c r="I127" s="9" t="s">
        <v>59</v>
      </c>
      <c r="J127" s="9" t="s">
        <v>159</v>
      </c>
      <c r="K127" s="9" t="s">
        <v>159</v>
      </c>
      <c r="L127" s="9" t="s">
        <v>59</v>
      </c>
      <c r="O127" s="9"/>
    </row>
    <row r="128" spans="2:15" ht="12.75">
      <c r="B128">
        <v>3</v>
      </c>
      <c r="C128" s="9" t="s">
        <v>159</v>
      </c>
      <c r="D128" s="9" t="s">
        <v>59</v>
      </c>
      <c r="E128" s="9" t="s">
        <v>59</v>
      </c>
      <c r="F128" s="9" t="s">
        <v>159</v>
      </c>
      <c r="G128" s="9" t="s">
        <v>59</v>
      </c>
      <c r="H128" s="9" t="s">
        <v>59</v>
      </c>
      <c r="I128" s="9" t="s">
        <v>59</v>
      </c>
      <c r="J128" s="9" t="s">
        <v>59</v>
      </c>
      <c r="K128" s="9" t="s">
        <v>159</v>
      </c>
      <c r="L128" s="9" t="s">
        <v>159</v>
      </c>
      <c r="O128" s="9"/>
    </row>
    <row r="129" spans="2:15" ht="12.75">
      <c r="B129">
        <v>4</v>
      </c>
      <c r="C129" s="9" t="s">
        <v>159</v>
      </c>
      <c r="D129" s="9" t="s">
        <v>59</v>
      </c>
      <c r="E129" s="9" t="s">
        <v>159</v>
      </c>
      <c r="F129" s="9" t="s">
        <v>159</v>
      </c>
      <c r="G129" s="9" t="s">
        <v>59</v>
      </c>
      <c r="H129" s="9" t="s">
        <v>59</v>
      </c>
      <c r="I129" s="9" t="s">
        <v>59</v>
      </c>
      <c r="J129" s="9" t="s">
        <v>59</v>
      </c>
      <c r="K129" s="9" t="s">
        <v>159</v>
      </c>
      <c r="L129" s="9" t="s">
        <v>59</v>
      </c>
      <c r="O129" s="9"/>
    </row>
    <row r="130" spans="2:15" ht="12.75">
      <c r="B130">
        <v>5</v>
      </c>
      <c r="C130" s="9" t="s">
        <v>159</v>
      </c>
      <c r="D130" s="9" t="s">
        <v>59</v>
      </c>
      <c r="E130" s="9" t="s">
        <v>59</v>
      </c>
      <c r="F130" s="9" t="s">
        <v>59</v>
      </c>
      <c r="G130" s="9" t="s">
        <v>59</v>
      </c>
      <c r="H130" s="9" t="s">
        <v>59</v>
      </c>
      <c r="I130" s="9" t="s">
        <v>59</v>
      </c>
      <c r="J130" s="9" t="s">
        <v>159</v>
      </c>
      <c r="K130" s="9" t="s">
        <v>159</v>
      </c>
      <c r="L130" s="9" t="s">
        <v>59</v>
      </c>
      <c r="O130" s="9"/>
    </row>
    <row r="131" spans="2:15" ht="12.75">
      <c r="B131">
        <v>6</v>
      </c>
      <c r="C131" s="9" t="s">
        <v>159</v>
      </c>
      <c r="D131" s="9" t="s">
        <v>59</v>
      </c>
      <c r="E131" s="9" t="s">
        <v>159</v>
      </c>
      <c r="F131" s="9" t="s">
        <v>59</v>
      </c>
      <c r="G131" s="9" t="s">
        <v>59</v>
      </c>
      <c r="H131" s="9" t="s">
        <v>159</v>
      </c>
      <c r="I131" s="9" t="s">
        <v>59</v>
      </c>
      <c r="J131" s="9" t="s">
        <v>159</v>
      </c>
      <c r="K131" s="9" t="s">
        <v>159</v>
      </c>
      <c r="L131" s="9" t="s">
        <v>59</v>
      </c>
      <c r="O131" s="9"/>
    </row>
    <row r="132" spans="2:15" ht="12.75">
      <c r="B132">
        <v>7</v>
      </c>
      <c r="C132" s="9" t="s">
        <v>159</v>
      </c>
      <c r="D132" s="9" t="s">
        <v>59</v>
      </c>
      <c r="E132" s="9" t="s">
        <v>159</v>
      </c>
      <c r="F132" s="9" t="s">
        <v>59</v>
      </c>
      <c r="G132" s="9" t="s">
        <v>159</v>
      </c>
      <c r="H132" s="9" t="s">
        <v>159</v>
      </c>
      <c r="I132" s="9" t="s">
        <v>59</v>
      </c>
      <c r="J132" s="9" t="s">
        <v>159</v>
      </c>
      <c r="K132" s="9" t="s">
        <v>59</v>
      </c>
      <c r="L132" s="9" t="s">
        <v>59</v>
      </c>
      <c r="O132" s="9"/>
    </row>
    <row r="133" spans="2:15" ht="12.75">
      <c r="B133">
        <v>8</v>
      </c>
      <c r="C133" s="9" t="s">
        <v>159</v>
      </c>
      <c r="D133" s="9" t="s">
        <v>59</v>
      </c>
      <c r="E133" s="9" t="s">
        <v>159</v>
      </c>
      <c r="F133" s="9" t="s">
        <v>159</v>
      </c>
      <c r="G133" s="9" t="s">
        <v>59</v>
      </c>
      <c r="H133" s="9" t="s">
        <v>159</v>
      </c>
      <c r="I133" s="9" t="s">
        <v>59</v>
      </c>
      <c r="J133" s="9" t="s">
        <v>159</v>
      </c>
      <c r="K133" s="9" t="s">
        <v>159</v>
      </c>
      <c r="L133" s="9" t="s">
        <v>59</v>
      </c>
      <c r="O133" s="9"/>
    </row>
    <row r="134" spans="2:15" ht="12.75">
      <c r="B134">
        <v>9</v>
      </c>
      <c r="C134" s="9" t="s">
        <v>59</v>
      </c>
      <c r="D134" s="9" t="s">
        <v>59</v>
      </c>
      <c r="E134" s="9" t="s">
        <v>159</v>
      </c>
      <c r="F134" s="9" t="s">
        <v>159</v>
      </c>
      <c r="G134" s="9" t="s">
        <v>59</v>
      </c>
      <c r="H134" s="9" t="s">
        <v>159</v>
      </c>
      <c r="I134" s="9" t="s">
        <v>59</v>
      </c>
      <c r="J134" s="9" t="s">
        <v>59</v>
      </c>
      <c r="K134" s="9" t="s">
        <v>159</v>
      </c>
      <c r="L134" s="9" t="s">
        <v>59</v>
      </c>
      <c r="O134" s="9"/>
    </row>
    <row r="135" spans="2:15" ht="12.75">
      <c r="B135">
        <v>10</v>
      </c>
      <c r="C135" s="9" t="s">
        <v>59</v>
      </c>
      <c r="D135" s="9" t="s">
        <v>59</v>
      </c>
      <c r="E135" s="9" t="s">
        <v>159</v>
      </c>
      <c r="F135" s="9" t="s">
        <v>59</v>
      </c>
      <c r="G135" s="9" t="s">
        <v>59</v>
      </c>
      <c r="H135" s="9" t="s">
        <v>59</v>
      </c>
      <c r="I135" s="9" t="s">
        <v>59</v>
      </c>
      <c r="J135" s="9" t="s">
        <v>159</v>
      </c>
      <c r="K135" s="9" t="s">
        <v>159</v>
      </c>
      <c r="L135" s="9" t="s">
        <v>59</v>
      </c>
      <c r="O135" s="9"/>
    </row>
    <row r="136" spans="2:15" ht="12.75">
      <c r="B136">
        <v>11</v>
      </c>
      <c r="C136" s="9" t="s">
        <v>59</v>
      </c>
      <c r="D136" s="9" t="s">
        <v>59</v>
      </c>
      <c r="E136" s="9" t="s">
        <v>159</v>
      </c>
      <c r="F136" s="9" t="s">
        <v>59</v>
      </c>
      <c r="G136" s="9" t="s">
        <v>59</v>
      </c>
      <c r="H136" s="9" t="s">
        <v>59</v>
      </c>
      <c r="I136" s="9" t="s">
        <v>59</v>
      </c>
      <c r="J136" s="9" t="s">
        <v>159</v>
      </c>
      <c r="K136" s="9" t="s">
        <v>159</v>
      </c>
      <c r="L136" s="9" t="s">
        <v>59</v>
      </c>
      <c r="O136" s="9"/>
    </row>
    <row r="137" spans="2:15" ht="12.75">
      <c r="B137">
        <v>12</v>
      </c>
      <c r="C137" s="9" t="s">
        <v>59</v>
      </c>
      <c r="D137" s="9" t="s">
        <v>59</v>
      </c>
      <c r="E137" s="9" t="s">
        <v>59</v>
      </c>
      <c r="F137" s="9" t="s">
        <v>59</v>
      </c>
      <c r="G137" s="9" t="s">
        <v>59</v>
      </c>
      <c r="H137" s="9" t="s">
        <v>59</v>
      </c>
      <c r="I137" s="9" t="s">
        <v>59</v>
      </c>
      <c r="J137" s="9" t="s">
        <v>159</v>
      </c>
      <c r="K137" s="9" t="s">
        <v>159</v>
      </c>
      <c r="L137" s="9" t="s">
        <v>59</v>
      </c>
      <c r="O137" s="9"/>
    </row>
    <row r="138" spans="2:15" ht="12.75">
      <c r="B138">
        <v>13</v>
      </c>
      <c r="C138" s="9" t="s">
        <v>59</v>
      </c>
      <c r="D138" s="9" t="s">
        <v>159</v>
      </c>
      <c r="E138" s="9" t="s">
        <v>59</v>
      </c>
      <c r="F138" s="9" t="s">
        <v>59</v>
      </c>
      <c r="G138" s="9" t="s">
        <v>59</v>
      </c>
      <c r="H138" s="9" t="s">
        <v>59</v>
      </c>
      <c r="I138" s="9" t="s">
        <v>59</v>
      </c>
      <c r="J138" s="9" t="s">
        <v>59</v>
      </c>
      <c r="K138" s="9" t="s">
        <v>59</v>
      </c>
      <c r="L138" s="9" t="s">
        <v>59</v>
      </c>
      <c r="O138" s="9"/>
    </row>
    <row r="139" spans="2:15" ht="12.75">
      <c r="B139">
        <v>14</v>
      </c>
      <c r="C139" s="9" t="s">
        <v>59</v>
      </c>
      <c r="D139" s="9" t="s">
        <v>159</v>
      </c>
      <c r="E139" s="9" t="s">
        <v>59</v>
      </c>
      <c r="F139" s="9" t="s">
        <v>59</v>
      </c>
      <c r="G139" s="9" t="s">
        <v>59</v>
      </c>
      <c r="H139" s="9" t="s">
        <v>159</v>
      </c>
      <c r="I139" s="9" t="s">
        <v>59</v>
      </c>
      <c r="J139" s="9" t="s">
        <v>159</v>
      </c>
      <c r="K139" s="9" t="s">
        <v>59</v>
      </c>
      <c r="L139" s="9" t="s">
        <v>59</v>
      </c>
      <c r="O139" s="9"/>
    </row>
    <row r="140" spans="1:15" ht="12.75">
      <c r="A140" s="2" t="s">
        <v>90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</row>
    <row r="141" spans="1:18" ht="12.75">
      <c r="A141" t="s">
        <v>88</v>
      </c>
      <c r="B141">
        <v>0</v>
      </c>
      <c r="C141" s="9" t="s">
        <v>93</v>
      </c>
      <c r="D141" s="9" t="s">
        <v>94</v>
      </c>
      <c r="E141" s="9" t="s">
        <v>93</v>
      </c>
      <c r="F141" s="9" t="s">
        <v>94</v>
      </c>
      <c r="G141" s="9" t="s">
        <v>94</v>
      </c>
      <c r="H141" s="9" t="s">
        <v>92</v>
      </c>
      <c r="I141" s="9" t="s">
        <v>92</v>
      </c>
      <c r="J141" s="9" t="s">
        <v>93</v>
      </c>
      <c r="K141" s="9" t="s">
        <v>92</v>
      </c>
      <c r="L141" s="9" t="s">
        <v>94</v>
      </c>
      <c r="O141" s="9"/>
      <c r="R141" s="1" t="s">
        <v>149</v>
      </c>
    </row>
    <row r="142" spans="2:20" ht="13.5" thickBot="1">
      <c r="B142">
        <v>1</v>
      </c>
      <c r="C142" s="9" t="s">
        <v>93</v>
      </c>
      <c r="D142" s="9" t="s">
        <v>92</v>
      </c>
      <c r="E142" s="9" t="s">
        <v>92</v>
      </c>
      <c r="F142" s="9" t="s">
        <v>94</v>
      </c>
      <c r="G142" s="9" t="s">
        <v>94</v>
      </c>
      <c r="H142" s="9" t="s">
        <v>92</v>
      </c>
      <c r="I142" s="9" t="s">
        <v>92</v>
      </c>
      <c r="J142" s="9" t="s">
        <v>93</v>
      </c>
      <c r="K142" s="9" t="s">
        <v>92</v>
      </c>
      <c r="L142" s="9" t="s">
        <v>92</v>
      </c>
      <c r="O142" s="9"/>
      <c r="R142" s="25" t="s">
        <v>58</v>
      </c>
      <c r="S142" s="25" t="s">
        <v>58</v>
      </c>
      <c r="T142" s="25" t="s">
        <v>58</v>
      </c>
    </row>
    <row r="143" spans="2:23" ht="13.5" thickBot="1">
      <c r="B143">
        <v>2</v>
      </c>
      <c r="C143" s="9" t="s">
        <v>92</v>
      </c>
      <c r="D143" s="9" t="s">
        <v>92</v>
      </c>
      <c r="E143" s="9" t="s">
        <v>92</v>
      </c>
      <c r="F143" s="9" t="s">
        <v>93</v>
      </c>
      <c r="G143" s="9" t="s">
        <v>94</v>
      </c>
      <c r="H143" s="9" t="s">
        <v>92</v>
      </c>
      <c r="I143" s="9" t="s">
        <v>92</v>
      </c>
      <c r="J143" s="9" t="s">
        <v>93</v>
      </c>
      <c r="K143" s="9" t="s">
        <v>93</v>
      </c>
      <c r="L143" s="9" t="s">
        <v>92</v>
      </c>
      <c r="O143" s="9"/>
      <c r="R143" s="25" t="s">
        <v>92</v>
      </c>
      <c r="S143" s="25"/>
      <c r="T143" s="25" t="s">
        <v>58</v>
      </c>
      <c r="U143" s="9">
        <f>COUNTIF(C141:L155,R143)</f>
        <v>72</v>
      </c>
      <c r="V143" s="54">
        <f>(U143/U147)*100</f>
        <v>48</v>
      </c>
      <c r="W143" s="55" t="s">
        <v>156</v>
      </c>
    </row>
    <row r="144" spans="2:23" ht="13.5" thickBot="1">
      <c r="B144">
        <v>3</v>
      </c>
      <c r="C144" s="9" t="s">
        <v>92</v>
      </c>
      <c r="D144" s="9" t="s">
        <v>92</v>
      </c>
      <c r="E144" s="9" t="s">
        <v>92</v>
      </c>
      <c r="F144" s="9" t="s">
        <v>93</v>
      </c>
      <c r="G144" s="9" t="s">
        <v>94</v>
      </c>
      <c r="H144" s="9" t="s">
        <v>92</v>
      </c>
      <c r="I144" s="9" t="s">
        <v>94</v>
      </c>
      <c r="J144" s="9" t="s">
        <v>94</v>
      </c>
      <c r="K144" s="9" t="s">
        <v>93</v>
      </c>
      <c r="L144" s="9" t="s">
        <v>92</v>
      </c>
      <c r="O144" s="9"/>
      <c r="R144" t="s">
        <v>94</v>
      </c>
      <c r="U144" s="9">
        <f>COUNTIF(C141:L155,R144)</f>
        <v>53</v>
      </c>
      <c r="V144" s="54">
        <f>(U144/U147)*100</f>
        <v>35.333333333333336</v>
      </c>
      <c r="W144" s="55" t="s">
        <v>156</v>
      </c>
    </row>
    <row r="145" spans="2:23" ht="13.5" thickBot="1">
      <c r="B145">
        <v>4</v>
      </c>
      <c r="C145" s="9" t="s">
        <v>92</v>
      </c>
      <c r="D145" s="9" t="s">
        <v>92</v>
      </c>
      <c r="E145" s="9" t="s">
        <v>92</v>
      </c>
      <c r="F145" s="9" t="s">
        <v>93</v>
      </c>
      <c r="G145" s="9" t="s">
        <v>94</v>
      </c>
      <c r="H145" s="9" t="s">
        <v>92</v>
      </c>
      <c r="I145" s="9" t="s">
        <v>94</v>
      </c>
      <c r="J145" s="9" t="s">
        <v>94</v>
      </c>
      <c r="K145" s="9" t="s">
        <v>92</v>
      </c>
      <c r="L145" s="9" t="s">
        <v>92</v>
      </c>
      <c r="O145" s="9"/>
      <c r="R145" t="s">
        <v>93</v>
      </c>
      <c r="U145" s="9">
        <f>COUNTIF(C141:L155,R145)</f>
        <v>25</v>
      </c>
      <c r="V145" s="54">
        <f>(U145/U147)*100</f>
        <v>16.666666666666664</v>
      </c>
      <c r="W145" s="55" t="s">
        <v>156</v>
      </c>
    </row>
    <row r="146" spans="2:23" ht="13.5" thickBot="1">
      <c r="B146">
        <v>5</v>
      </c>
      <c r="C146" s="9" t="s">
        <v>92</v>
      </c>
      <c r="D146" s="9" t="s">
        <v>92</v>
      </c>
      <c r="E146" s="9" t="s">
        <v>94</v>
      </c>
      <c r="F146" s="9" t="s">
        <v>93</v>
      </c>
      <c r="G146" s="9" t="s">
        <v>94</v>
      </c>
      <c r="H146" s="9" t="s">
        <v>92</v>
      </c>
      <c r="I146" s="9" t="s">
        <v>94</v>
      </c>
      <c r="J146" s="9" t="s">
        <v>92</v>
      </c>
      <c r="K146" s="9" t="s">
        <v>92</v>
      </c>
      <c r="L146" s="9" t="s">
        <v>92</v>
      </c>
      <c r="O146" s="9"/>
      <c r="R146" t="s">
        <v>132</v>
      </c>
      <c r="U146" s="9">
        <f>COUNTIF(C141:L155,R146)</f>
        <v>0</v>
      </c>
      <c r="V146" s="54">
        <f>(U146/U147)*100</f>
        <v>0</v>
      </c>
      <c r="W146" s="55" t="s">
        <v>156</v>
      </c>
    </row>
    <row r="147" spans="2:21" ht="12.75">
      <c r="B147">
        <v>6</v>
      </c>
      <c r="C147" s="9" t="s">
        <v>92</v>
      </c>
      <c r="D147" s="9" t="s">
        <v>92</v>
      </c>
      <c r="E147" s="9" t="s">
        <v>92</v>
      </c>
      <c r="F147" s="9" t="s">
        <v>94</v>
      </c>
      <c r="G147" s="9" t="s">
        <v>94</v>
      </c>
      <c r="H147" s="9" t="s">
        <v>92</v>
      </c>
      <c r="I147" s="9" t="s">
        <v>94</v>
      </c>
      <c r="J147" s="9" t="s">
        <v>92</v>
      </c>
      <c r="K147" s="9" t="s">
        <v>92</v>
      </c>
      <c r="L147" s="9" t="s">
        <v>94</v>
      </c>
      <c r="O147" s="9"/>
      <c r="U147">
        <f>SUM(U143:U146)</f>
        <v>150</v>
      </c>
    </row>
    <row r="148" spans="1:15" ht="12.75">
      <c r="A148" t="s">
        <v>152</v>
      </c>
      <c r="B148">
        <v>7</v>
      </c>
      <c r="C148" s="9" t="s">
        <v>92</v>
      </c>
      <c r="D148" s="9" t="s">
        <v>92</v>
      </c>
      <c r="E148" s="9" t="s">
        <v>92</v>
      </c>
      <c r="F148" s="9" t="s">
        <v>94</v>
      </c>
      <c r="G148" s="9" t="s">
        <v>92</v>
      </c>
      <c r="H148" s="9" t="s">
        <v>93</v>
      </c>
      <c r="I148" s="9" t="s">
        <v>94</v>
      </c>
      <c r="J148" s="9" t="s">
        <v>92</v>
      </c>
      <c r="K148" s="9" t="s">
        <v>92</v>
      </c>
      <c r="L148" s="9" t="s">
        <v>94</v>
      </c>
      <c r="O148" s="9"/>
    </row>
    <row r="149" spans="2:15" ht="12.75">
      <c r="B149">
        <v>8</v>
      </c>
      <c r="C149" s="9" t="s">
        <v>92</v>
      </c>
      <c r="D149" s="9" t="s">
        <v>94</v>
      </c>
      <c r="E149" s="9" t="s">
        <v>93</v>
      </c>
      <c r="F149" s="9" t="s">
        <v>92</v>
      </c>
      <c r="G149" s="9" t="s">
        <v>94</v>
      </c>
      <c r="H149" s="9" t="s">
        <v>93</v>
      </c>
      <c r="I149" s="9" t="s">
        <v>94</v>
      </c>
      <c r="J149" s="9" t="s">
        <v>92</v>
      </c>
      <c r="K149" s="9" t="s">
        <v>92</v>
      </c>
      <c r="L149" s="9" t="s">
        <v>94</v>
      </c>
      <c r="O149" s="9"/>
    </row>
    <row r="150" spans="2:15" ht="12.75">
      <c r="B150">
        <v>9</v>
      </c>
      <c r="C150" s="9" t="s">
        <v>92</v>
      </c>
      <c r="D150" s="9" t="s">
        <v>94</v>
      </c>
      <c r="E150" s="9" t="s">
        <v>93</v>
      </c>
      <c r="F150" s="9" t="s">
        <v>92</v>
      </c>
      <c r="G150" s="9" t="s">
        <v>94</v>
      </c>
      <c r="H150" s="9" t="s">
        <v>92</v>
      </c>
      <c r="I150" s="9" t="s">
        <v>94</v>
      </c>
      <c r="J150" s="9" t="s">
        <v>92</v>
      </c>
      <c r="K150" s="9" t="s">
        <v>92</v>
      </c>
      <c r="L150" s="9" t="s">
        <v>92</v>
      </c>
      <c r="O150" s="9"/>
    </row>
    <row r="151" spans="2:15" ht="12.75">
      <c r="B151">
        <v>10</v>
      </c>
      <c r="C151" s="9" t="s">
        <v>92</v>
      </c>
      <c r="D151" s="9" t="s">
        <v>94</v>
      </c>
      <c r="E151" s="9" t="s">
        <v>93</v>
      </c>
      <c r="F151" s="9" t="s">
        <v>92</v>
      </c>
      <c r="G151" s="9" t="s">
        <v>94</v>
      </c>
      <c r="H151" s="9" t="s">
        <v>92</v>
      </c>
      <c r="I151" s="9" t="s">
        <v>94</v>
      </c>
      <c r="J151" s="9" t="s">
        <v>93</v>
      </c>
      <c r="K151" s="9" t="s">
        <v>92</v>
      </c>
      <c r="L151" s="9" t="s">
        <v>92</v>
      </c>
      <c r="O151" s="9"/>
    </row>
    <row r="152" spans="2:15" ht="12.75">
      <c r="B152">
        <v>11</v>
      </c>
      <c r="C152" s="9" t="s">
        <v>92</v>
      </c>
      <c r="D152" s="9" t="s">
        <v>94</v>
      </c>
      <c r="E152" s="9" t="s">
        <v>93</v>
      </c>
      <c r="F152" s="9" t="s">
        <v>92</v>
      </c>
      <c r="G152" s="9" t="s">
        <v>94</v>
      </c>
      <c r="H152" s="9" t="s">
        <v>92</v>
      </c>
      <c r="I152" s="9" t="s">
        <v>94</v>
      </c>
      <c r="J152" s="9" t="s">
        <v>93</v>
      </c>
      <c r="K152" s="9" t="s">
        <v>93</v>
      </c>
      <c r="L152" s="9" t="s">
        <v>92</v>
      </c>
      <c r="O152" s="9"/>
    </row>
    <row r="153" spans="2:15" ht="12.75">
      <c r="B153">
        <v>12</v>
      </c>
      <c r="C153" s="9" t="s">
        <v>94</v>
      </c>
      <c r="D153" s="9" t="s">
        <v>92</v>
      </c>
      <c r="E153" s="9" t="s">
        <v>92</v>
      </c>
      <c r="F153" s="9" t="s">
        <v>94</v>
      </c>
      <c r="G153" s="9" t="s">
        <v>94</v>
      </c>
      <c r="H153" s="9" t="s">
        <v>94</v>
      </c>
      <c r="I153" s="9" t="s">
        <v>94</v>
      </c>
      <c r="J153" s="9" t="s">
        <v>93</v>
      </c>
      <c r="K153" s="9" t="s">
        <v>93</v>
      </c>
      <c r="L153" s="9" t="s">
        <v>94</v>
      </c>
      <c r="O153" s="9"/>
    </row>
    <row r="154" spans="2:15" ht="12.75">
      <c r="B154">
        <v>13</v>
      </c>
      <c r="C154" s="9" t="s">
        <v>94</v>
      </c>
      <c r="D154" s="9" t="s">
        <v>93</v>
      </c>
      <c r="E154" s="9" t="s">
        <v>92</v>
      </c>
      <c r="F154" s="9" t="s">
        <v>94</v>
      </c>
      <c r="G154" s="9" t="s">
        <v>94</v>
      </c>
      <c r="H154" s="9" t="s">
        <v>94</v>
      </c>
      <c r="I154" s="9" t="s">
        <v>94</v>
      </c>
      <c r="J154" s="9" t="s">
        <v>92</v>
      </c>
      <c r="K154" s="9" t="s">
        <v>92</v>
      </c>
      <c r="L154" s="9" t="s">
        <v>94</v>
      </c>
      <c r="O154" s="9"/>
    </row>
    <row r="155" spans="2:15" ht="12.75">
      <c r="B155">
        <v>14</v>
      </c>
      <c r="C155" s="9" t="s">
        <v>94</v>
      </c>
      <c r="D155" s="9" t="s">
        <v>93</v>
      </c>
      <c r="E155" s="9" t="s">
        <v>92</v>
      </c>
      <c r="F155" s="9" t="s">
        <v>94</v>
      </c>
      <c r="G155" s="9" t="s">
        <v>94</v>
      </c>
      <c r="H155" s="9" t="s">
        <v>92</v>
      </c>
      <c r="I155" s="9" t="s">
        <v>92</v>
      </c>
      <c r="J155" s="9" t="s">
        <v>92</v>
      </c>
      <c r="K155" s="9" t="s">
        <v>94</v>
      </c>
      <c r="L155" s="9" t="s">
        <v>94</v>
      </c>
      <c r="O155" s="9"/>
    </row>
    <row r="156" spans="1:15" ht="12.75">
      <c r="A156" s="2" t="s">
        <v>91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</row>
    <row r="157" spans="1:15" ht="12.75">
      <c r="A157" t="s">
        <v>88</v>
      </c>
      <c r="B157">
        <v>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O157" s="9"/>
    </row>
    <row r="158" spans="2:15" ht="12.75">
      <c r="B158">
        <v>1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O158" s="9"/>
    </row>
    <row r="159" spans="2:15" ht="12.75">
      <c r="B159">
        <v>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9"/>
    </row>
    <row r="160" spans="2:15" ht="12.75">
      <c r="B160">
        <v>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O160" s="9"/>
    </row>
    <row r="161" spans="2:15" ht="12.75">
      <c r="B161">
        <v>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O161" s="9"/>
    </row>
    <row r="162" spans="2:15" ht="12.75">
      <c r="B162">
        <v>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O162" s="9"/>
    </row>
    <row r="163" spans="2:15" ht="12.75">
      <c r="B163">
        <v>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O163" s="9"/>
    </row>
    <row r="164" spans="2:15" ht="12.75">
      <c r="B164">
        <v>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O164" s="9"/>
    </row>
    <row r="165" spans="2:15" ht="12.75">
      <c r="B165">
        <v>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O165" s="9"/>
    </row>
    <row r="166" spans="2:15" ht="12.75">
      <c r="B166">
        <v>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O166" s="9"/>
    </row>
    <row r="167" spans="2:15" ht="12.75">
      <c r="B167">
        <v>10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O167" s="9"/>
    </row>
    <row r="168" spans="2:15" ht="12.75">
      <c r="B168">
        <v>11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O168" s="9"/>
    </row>
    <row r="169" spans="2:15" ht="12.75">
      <c r="B169">
        <v>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O169" s="9"/>
    </row>
    <row r="170" spans="2:15" ht="12.75">
      <c r="B170">
        <v>13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O170" s="9"/>
    </row>
    <row r="171" spans="2:15" ht="13.5" thickBot="1">
      <c r="B171">
        <v>14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12"/>
    </row>
    <row r="172" spans="1:23" ht="12.75">
      <c r="A172" t="s">
        <v>0</v>
      </c>
      <c r="B172" t="s">
        <v>6</v>
      </c>
      <c r="C172" s="10" t="s">
        <v>107</v>
      </c>
      <c r="D172" s="10" t="s">
        <v>75</v>
      </c>
      <c r="E172" s="10" t="s">
        <v>55</v>
      </c>
      <c r="F172" s="10" t="s">
        <v>55</v>
      </c>
      <c r="G172" s="10" t="s">
        <v>107</v>
      </c>
      <c r="H172" s="10" t="s">
        <v>107</v>
      </c>
      <c r="I172" s="10" t="s">
        <v>107</v>
      </c>
      <c r="J172" s="10" t="s">
        <v>107</v>
      </c>
      <c r="K172" s="10" t="s">
        <v>107</v>
      </c>
      <c r="L172" s="10" t="s">
        <v>55</v>
      </c>
      <c r="O172" s="10"/>
      <c r="R172" s="1" t="s">
        <v>150</v>
      </c>
      <c r="W172" s="9">
        <f>((SUM(S179:T179))/AA179)*100</f>
        <v>57.692307692307686</v>
      </c>
    </row>
    <row r="173" spans="2:23" ht="12.75">
      <c r="B173" t="s">
        <v>106</v>
      </c>
      <c r="C173" s="9" t="s">
        <v>107</v>
      </c>
      <c r="D173" s="9" t="s">
        <v>111</v>
      </c>
      <c r="E173" s="9" t="s">
        <v>107</v>
      </c>
      <c r="F173" s="9" t="s">
        <v>55</v>
      </c>
      <c r="G173" s="9" t="s">
        <v>107</v>
      </c>
      <c r="H173" s="9" t="s">
        <v>107</v>
      </c>
      <c r="I173" s="9" t="s">
        <v>107</v>
      </c>
      <c r="J173" s="9" t="s">
        <v>107</v>
      </c>
      <c r="K173" s="9" t="s">
        <v>75</v>
      </c>
      <c r="L173" s="9" t="s">
        <v>75</v>
      </c>
      <c r="O173" s="9"/>
      <c r="R173" s="1" t="s">
        <v>177</v>
      </c>
      <c r="W173" s="9">
        <f>(SUM(V179:W179)/AA179)*100</f>
        <v>8.653846153846153</v>
      </c>
    </row>
    <row r="174" spans="2:15" ht="12.75">
      <c r="B174" t="s">
        <v>7</v>
      </c>
      <c r="C174" s="9" t="s">
        <v>55</v>
      </c>
      <c r="D174" s="9" t="s">
        <v>55</v>
      </c>
      <c r="E174" s="9" t="s">
        <v>107</v>
      </c>
      <c r="F174" s="9" t="s">
        <v>55</v>
      </c>
      <c r="G174" s="9" t="s">
        <v>75</v>
      </c>
      <c r="H174" s="9" t="s">
        <v>107</v>
      </c>
      <c r="I174" s="9" t="s">
        <v>55</v>
      </c>
      <c r="J174" s="9" t="s">
        <v>107</v>
      </c>
      <c r="K174" s="9" t="s">
        <v>55</v>
      </c>
      <c r="L174" s="9" t="s">
        <v>55</v>
      </c>
      <c r="O174" s="9"/>
    </row>
    <row r="175" spans="2:15" ht="12.75">
      <c r="B175" t="s">
        <v>8</v>
      </c>
      <c r="C175" s="9" t="s">
        <v>107</v>
      </c>
      <c r="D175" s="9" t="s">
        <v>107</v>
      </c>
      <c r="E175" s="9" t="s">
        <v>107</v>
      </c>
      <c r="F175" s="9" t="s">
        <v>55</v>
      </c>
      <c r="G175" s="9" t="s">
        <v>55</v>
      </c>
      <c r="H175" s="9" t="s">
        <v>107</v>
      </c>
      <c r="I175" s="9" t="s">
        <v>56</v>
      </c>
      <c r="J175" s="9" t="s">
        <v>107</v>
      </c>
      <c r="K175" s="9" t="s">
        <v>55</v>
      </c>
      <c r="L175" s="9" t="s">
        <v>55</v>
      </c>
      <c r="O175" s="9"/>
    </row>
    <row r="176" spans="2:15" ht="12.75">
      <c r="B176" t="s">
        <v>9</v>
      </c>
      <c r="C176" s="9" t="s">
        <v>107</v>
      </c>
      <c r="D176" s="9" t="s">
        <v>107</v>
      </c>
      <c r="E176" s="9" t="s">
        <v>107</v>
      </c>
      <c r="F176" s="9" t="s">
        <v>107</v>
      </c>
      <c r="G176" s="9" t="s">
        <v>107</v>
      </c>
      <c r="H176" s="9" t="s">
        <v>107</v>
      </c>
      <c r="I176" s="9" t="s">
        <v>56</v>
      </c>
      <c r="J176" s="9" t="s">
        <v>107</v>
      </c>
      <c r="K176" s="9" t="s">
        <v>107</v>
      </c>
      <c r="L176" s="9" t="s">
        <v>111</v>
      </c>
      <c r="O176" s="9"/>
    </row>
    <row r="177" spans="1:19" ht="12.75">
      <c r="A177" s="1" t="s">
        <v>95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S177" s="1" t="s">
        <v>114</v>
      </c>
    </row>
    <row r="178" spans="1:26" ht="12.75">
      <c r="A178" s="2" t="s">
        <v>96</v>
      </c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25" t="s">
        <v>113</v>
      </c>
      <c r="Q178" s="25" t="s">
        <v>112</v>
      </c>
      <c r="R178" s="25" t="s">
        <v>111</v>
      </c>
      <c r="S178" s="25" t="s">
        <v>107</v>
      </c>
      <c r="T178" s="25" t="s">
        <v>75</v>
      </c>
      <c r="U178" s="25" t="s">
        <v>55</v>
      </c>
      <c r="V178" s="25" t="s">
        <v>56</v>
      </c>
      <c r="W178" s="25" t="s">
        <v>105</v>
      </c>
      <c r="X178" s="25" t="s">
        <v>110</v>
      </c>
      <c r="Y178" s="25" t="s">
        <v>148</v>
      </c>
      <c r="Z178" s="26" t="s">
        <v>109</v>
      </c>
    </row>
    <row r="179" spans="1:27" ht="12.75">
      <c r="A179" t="s">
        <v>97</v>
      </c>
      <c r="B179" t="s">
        <v>99</v>
      </c>
      <c r="C179" s="9">
        <v>3</v>
      </c>
      <c r="D179" s="9">
        <v>2</v>
      </c>
      <c r="E179" s="9">
        <v>2</v>
      </c>
      <c r="F179" s="9">
        <v>2</v>
      </c>
      <c r="G179" s="9">
        <v>3</v>
      </c>
      <c r="H179" s="9">
        <v>0</v>
      </c>
      <c r="I179" s="9">
        <v>1</v>
      </c>
      <c r="J179" s="9">
        <v>4</v>
      </c>
      <c r="K179" s="9">
        <v>2</v>
      </c>
      <c r="L179" s="9">
        <v>2</v>
      </c>
      <c r="N179">
        <f>SUM(C179:L179)</f>
        <v>21</v>
      </c>
      <c r="O179" s="15">
        <f aca="true" t="shared" si="5" ref="O179:O190">AVERAGE(C179:M179)</f>
        <v>2.1</v>
      </c>
      <c r="P179" s="9">
        <f>COUNTIF(C5:M176,P178)</f>
        <v>0</v>
      </c>
      <c r="Q179" s="9">
        <f>COUNTIF(C5:M176,Q178)</f>
        <v>3</v>
      </c>
      <c r="R179" s="9">
        <f>COUNTIF(C5:M176,R178)</f>
        <v>2</v>
      </c>
      <c r="S179" s="9">
        <f>COUNTIF(C5:M176,S178)</f>
        <v>52</v>
      </c>
      <c r="T179" s="9">
        <f>COUNTIF(C5:M176,T178)</f>
        <v>8</v>
      </c>
      <c r="U179" s="9">
        <f>COUNTIF(C5:M176,U178)</f>
        <v>30</v>
      </c>
      <c r="V179" s="9">
        <f>COUNTIF(C5:M176,V178)</f>
        <v>9</v>
      </c>
      <c r="W179" s="9">
        <f>COUNTIF(C5:M176,W178)</f>
        <v>0</v>
      </c>
      <c r="X179" s="9">
        <f>COUNTIF(C5:M176,X178)</f>
        <v>0</v>
      </c>
      <c r="Y179" s="9">
        <f>COUNTIF(C5:M176,Y178)</f>
        <v>0</v>
      </c>
      <c r="Z179" s="9">
        <f>COUNTIF(C5:M176,Z178)</f>
        <v>0</v>
      </c>
      <c r="AA179">
        <f>SUM(P179:Z179)</f>
        <v>104</v>
      </c>
    </row>
    <row r="180" spans="2:27" ht="13.5" thickBot="1">
      <c r="B180" s="23" t="s">
        <v>98</v>
      </c>
      <c r="C180" s="9">
        <v>0</v>
      </c>
      <c r="D180" s="9">
        <v>0</v>
      </c>
      <c r="E180" s="9">
        <v>0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O180" s="15">
        <f t="shared" si="5"/>
        <v>0.1</v>
      </c>
      <c r="P180" s="9"/>
      <c r="Q180" s="9"/>
      <c r="R180" s="9">
        <v>4000</v>
      </c>
      <c r="S180" s="9">
        <v>0.6</v>
      </c>
      <c r="T180" s="9">
        <v>1.3</v>
      </c>
      <c r="U180" s="9">
        <v>9</v>
      </c>
      <c r="V180" s="9">
        <v>40</v>
      </c>
      <c r="W180" s="9">
        <v>189</v>
      </c>
      <c r="X180" s="9">
        <v>2125</v>
      </c>
      <c r="Y180" s="9">
        <v>4000</v>
      </c>
      <c r="Z180" s="9"/>
      <c r="AA180" t="s">
        <v>133</v>
      </c>
    </row>
    <row r="181" spans="2:28" ht="13.5" thickBot="1">
      <c r="B181" t="s">
        <v>100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O181" s="15">
        <f t="shared" si="5"/>
        <v>0</v>
      </c>
      <c r="P181" s="42"/>
      <c r="Q181" s="9"/>
      <c r="R181" s="9"/>
      <c r="S181" s="9">
        <f aca="true" t="shared" si="6" ref="S181:Y181">S179*S180</f>
        <v>31.2</v>
      </c>
      <c r="T181" s="9">
        <f t="shared" si="6"/>
        <v>10.4</v>
      </c>
      <c r="U181" s="9">
        <f t="shared" si="6"/>
        <v>270</v>
      </c>
      <c r="V181" s="9">
        <f t="shared" si="6"/>
        <v>360</v>
      </c>
      <c r="W181" s="9">
        <f t="shared" si="6"/>
        <v>0</v>
      </c>
      <c r="X181" s="9">
        <f t="shared" si="6"/>
        <v>0</v>
      </c>
      <c r="Y181" s="9">
        <f t="shared" si="6"/>
        <v>0</v>
      </c>
      <c r="Z181" s="9"/>
      <c r="AA181" s="43">
        <f>SUM(Q181:Z181)</f>
        <v>671.6</v>
      </c>
      <c r="AB181" s="43">
        <f>AA181/AA179</f>
        <v>6.457692307692308</v>
      </c>
    </row>
    <row r="182" spans="1:15" ht="12.75">
      <c r="A182" t="s">
        <v>101</v>
      </c>
      <c r="B182" t="s">
        <v>99</v>
      </c>
      <c r="C182" s="9">
        <v>1</v>
      </c>
      <c r="D182" s="9">
        <v>0</v>
      </c>
      <c r="E182" s="9">
        <v>0</v>
      </c>
      <c r="F182" s="9">
        <v>2</v>
      </c>
      <c r="G182" s="9">
        <v>0</v>
      </c>
      <c r="H182" s="9">
        <v>0</v>
      </c>
      <c r="I182" s="9">
        <v>0</v>
      </c>
      <c r="J182" s="9">
        <v>1</v>
      </c>
      <c r="K182" s="9">
        <v>0</v>
      </c>
      <c r="L182" s="9">
        <v>0</v>
      </c>
      <c r="O182" s="15">
        <f t="shared" si="5"/>
        <v>0.4</v>
      </c>
    </row>
    <row r="183" spans="2:15" ht="12.75">
      <c r="B183" s="23" t="s">
        <v>98</v>
      </c>
      <c r="C183" s="9">
        <v>0</v>
      </c>
      <c r="D183" s="9">
        <v>0</v>
      </c>
      <c r="E183" s="9">
        <v>0</v>
      </c>
      <c r="F183" s="9">
        <v>2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O183" s="15">
        <f t="shared" si="5"/>
        <v>0.2</v>
      </c>
    </row>
    <row r="184" spans="2:15" ht="12.75">
      <c r="B184" t="s">
        <v>100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O184" s="15">
        <f t="shared" si="5"/>
        <v>0</v>
      </c>
    </row>
    <row r="185" spans="1:15" ht="12.75">
      <c r="A185" t="s">
        <v>102</v>
      </c>
      <c r="B185" t="s">
        <v>99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O185" s="15">
        <f t="shared" si="5"/>
        <v>0</v>
      </c>
    </row>
    <row r="186" spans="2:15" ht="12.75">
      <c r="B186" s="23" t="s">
        <v>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O186" s="15">
        <f t="shared" si="5"/>
        <v>0</v>
      </c>
    </row>
    <row r="187" spans="2:15" ht="12.75">
      <c r="B187" t="s">
        <v>100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O187" s="15">
        <f t="shared" si="5"/>
        <v>0</v>
      </c>
    </row>
    <row r="188" spans="1:15" ht="12.75">
      <c r="A188" t="s">
        <v>103</v>
      </c>
      <c r="B188" t="s">
        <v>99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O188" s="15">
        <f t="shared" si="5"/>
        <v>0</v>
      </c>
    </row>
    <row r="189" spans="2:15" ht="12.75">
      <c r="B189" s="23" t="s">
        <v>98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O189" s="15">
        <f t="shared" si="5"/>
        <v>0</v>
      </c>
    </row>
    <row r="190" spans="2:15" ht="12.75">
      <c r="B190" t="s">
        <v>100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O190" s="15">
        <f t="shared" si="5"/>
        <v>0</v>
      </c>
    </row>
    <row r="191" spans="1:15" ht="12.75">
      <c r="A191" s="2" t="s">
        <v>104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</row>
    <row r="192" spans="1:15" ht="12.75">
      <c r="A192" t="s">
        <v>97</v>
      </c>
      <c r="B192" t="s">
        <v>99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O192" s="15">
        <f aca="true" t="shared" si="7" ref="O192:O203">AVERAGE(C192:M192)</f>
        <v>0</v>
      </c>
    </row>
    <row r="193" spans="2:15" ht="12.75">
      <c r="B193" s="23" t="s">
        <v>98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O193" s="15">
        <f t="shared" si="7"/>
        <v>0</v>
      </c>
    </row>
    <row r="194" spans="2:15" ht="12.75">
      <c r="B194" t="s">
        <v>100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O194" s="15">
        <f t="shared" si="7"/>
        <v>0</v>
      </c>
    </row>
    <row r="195" spans="1:15" ht="12.75">
      <c r="A195" t="s">
        <v>101</v>
      </c>
      <c r="B195" t="s">
        <v>99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O195" s="15">
        <f t="shared" si="7"/>
        <v>0</v>
      </c>
    </row>
    <row r="196" spans="2:15" ht="12.75">
      <c r="B196" s="23" t="s">
        <v>98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O196" s="15">
        <f t="shared" si="7"/>
        <v>0</v>
      </c>
    </row>
    <row r="197" spans="2:15" ht="12.75">
      <c r="B197" t="s">
        <v>100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O197" s="15">
        <f t="shared" si="7"/>
        <v>0</v>
      </c>
    </row>
    <row r="198" spans="1:26" ht="12.75">
      <c r="A198" t="s">
        <v>102</v>
      </c>
      <c r="B198" t="s">
        <v>99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O198" s="15">
        <f t="shared" si="7"/>
        <v>0</v>
      </c>
      <c r="Q198" s="33" t="s">
        <v>116</v>
      </c>
      <c r="R198" s="34"/>
      <c r="S198" s="34"/>
      <c r="T198" s="34"/>
      <c r="U198" s="34"/>
      <c r="V198" s="34"/>
      <c r="W198" s="34"/>
      <c r="X198" s="34"/>
      <c r="Y198" s="34"/>
      <c r="Z198" s="35"/>
    </row>
    <row r="199" spans="2:26" ht="12.75">
      <c r="B199" s="23" t="s">
        <v>98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O199" s="15">
        <f t="shared" si="7"/>
        <v>0</v>
      </c>
      <c r="Q199" s="31"/>
      <c r="R199" s="25"/>
      <c r="S199" s="25"/>
      <c r="T199" s="25" t="s">
        <v>117</v>
      </c>
      <c r="U199" s="25"/>
      <c r="V199" s="25"/>
      <c r="W199" s="25"/>
      <c r="X199" s="25"/>
      <c r="Y199" s="25"/>
      <c r="Z199" s="36"/>
    </row>
    <row r="200" spans="2:26" ht="12.75">
      <c r="B200" t="s">
        <v>100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O200" s="15">
        <f t="shared" si="7"/>
        <v>0</v>
      </c>
      <c r="Q200" s="31"/>
      <c r="R200" s="25">
        <v>1</v>
      </c>
      <c r="S200" s="25"/>
      <c r="T200" s="9">
        <v>14</v>
      </c>
      <c r="U200" s="25"/>
      <c r="V200" s="25"/>
      <c r="W200" s="25"/>
      <c r="X200" s="25"/>
      <c r="Y200" s="25"/>
      <c r="Z200" s="36"/>
    </row>
    <row r="201" spans="1:26" ht="12.75">
      <c r="A201" t="s">
        <v>103</v>
      </c>
      <c r="B201" t="s">
        <v>99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O201" s="15">
        <f t="shared" si="7"/>
        <v>0</v>
      </c>
      <c r="Q201" s="31"/>
      <c r="R201" s="25">
        <v>2</v>
      </c>
      <c r="S201" s="25"/>
      <c r="T201" s="9">
        <v>14</v>
      </c>
      <c r="U201" s="25"/>
      <c r="V201" s="25"/>
      <c r="W201" s="25"/>
      <c r="X201" s="25"/>
      <c r="Y201" s="25"/>
      <c r="Z201" s="36"/>
    </row>
    <row r="202" spans="2:26" ht="12.75">
      <c r="B202" s="23" t="s">
        <v>98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O202" s="15">
        <f t="shared" si="7"/>
        <v>0</v>
      </c>
      <c r="Q202" s="31"/>
      <c r="R202" s="25">
        <v>3</v>
      </c>
      <c r="S202" s="25"/>
      <c r="T202" s="9">
        <v>10</v>
      </c>
      <c r="U202" s="25"/>
      <c r="V202" s="25"/>
      <c r="W202" s="25"/>
      <c r="X202" s="25"/>
      <c r="Y202" s="25"/>
      <c r="Z202" s="36"/>
    </row>
    <row r="203" spans="1:26" ht="13.5" thickBot="1">
      <c r="A203" s="6"/>
      <c r="B203" s="6" t="s">
        <v>100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O203" s="15">
        <f t="shared" si="7"/>
        <v>0</v>
      </c>
      <c r="Q203" s="31"/>
      <c r="R203" s="25">
        <v>4</v>
      </c>
      <c r="S203" s="25"/>
      <c r="T203" s="9">
        <v>14</v>
      </c>
      <c r="U203" s="25"/>
      <c r="V203" s="25"/>
      <c r="W203" s="25"/>
      <c r="X203" s="25"/>
      <c r="Y203" s="25"/>
      <c r="Z203" s="36"/>
    </row>
    <row r="204" spans="9:26" ht="12.75">
      <c r="I204" s="1"/>
      <c r="Q204" s="31"/>
      <c r="R204" s="25">
        <v>5</v>
      </c>
      <c r="S204" s="25"/>
      <c r="T204" s="9">
        <v>18</v>
      </c>
      <c r="U204" s="25"/>
      <c r="V204" s="25"/>
      <c r="W204" s="25"/>
      <c r="X204" s="25"/>
      <c r="Y204" s="25"/>
      <c r="Z204" s="36"/>
    </row>
    <row r="205" spans="1:26" ht="12.75">
      <c r="A205" s="1"/>
      <c r="Q205" s="31"/>
      <c r="R205" s="25">
        <v>6</v>
      </c>
      <c r="S205" s="25"/>
      <c r="T205" s="9">
        <v>11</v>
      </c>
      <c r="U205" s="25"/>
      <c r="V205" s="25"/>
      <c r="W205" s="25"/>
      <c r="X205" s="25"/>
      <c r="Y205" s="25"/>
      <c r="Z205" s="36"/>
    </row>
    <row r="206" spans="3:2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Q206" s="31"/>
      <c r="R206" s="25">
        <v>7</v>
      </c>
      <c r="S206" s="25"/>
      <c r="T206" s="9">
        <v>16</v>
      </c>
      <c r="U206" s="25"/>
      <c r="V206" s="25"/>
      <c r="W206" s="25"/>
      <c r="X206" s="25"/>
      <c r="Y206" s="25"/>
      <c r="Z206" s="36"/>
    </row>
    <row r="207" spans="3:26" ht="12.75">
      <c r="C207" s="28"/>
      <c r="D207" s="28"/>
      <c r="E207" s="28"/>
      <c r="F207" s="28"/>
      <c r="G207" s="28"/>
      <c r="H207" s="28"/>
      <c r="I207" s="29"/>
      <c r="J207" s="28"/>
      <c r="K207" s="29"/>
      <c r="L207" s="28"/>
      <c r="M207" s="29"/>
      <c r="N207" s="28"/>
      <c r="O207" s="29"/>
      <c r="Q207" s="31"/>
      <c r="R207" s="25">
        <v>8</v>
      </c>
      <c r="S207" s="25"/>
      <c r="T207" s="9">
        <v>16</v>
      </c>
      <c r="U207" s="25"/>
      <c r="V207" s="25"/>
      <c r="W207" s="25"/>
      <c r="X207" s="25"/>
      <c r="Y207" s="25"/>
      <c r="Z207" s="36"/>
    </row>
    <row r="208" spans="3:26" ht="12.75">
      <c r="C208" s="28"/>
      <c r="D208" s="28"/>
      <c r="E208" s="29"/>
      <c r="F208" s="28"/>
      <c r="G208" s="28"/>
      <c r="H208" s="28"/>
      <c r="I208" s="29"/>
      <c r="J208" s="28"/>
      <c r="K208" s="29"/>
      <c r="L208" s="28"/>
      <c r="M208" s="29"/>
      <c r="N208" s="28"/>
      <c r="O208" s="29"/>
      <c r="Q208" s="31"/>
      <c r="R208" s="25">
        <v>9</v>
      </c>
      <c r="S208" s="25"/>
      <c r="T208" s="9">
        <v>15</v>
      </c>
      <c r="U208" s="25"/>
      <c r="V208" s="25"/>
      <c r="W208" s="25"/>
      <c r="X208" s="25"/>
      <c r="Y208" s="25"/>
      <c r="Z208" s="36"/>
    </row>
    <row r="209" spans="3:26" ht="12.75">
      <c r="C209" s="28"/>
      <c r="D209" s="28"/>
      <c r="E209" s="29"/>
      <c r="F209" s="28"/>
      <c r="G209" s="28"/>
      <c r="H209" s="28"/>
      <c r="I209" s="29"/>
      <c r="J209" s="28"/>
      <c r="K209" s="29"/>
      <c r="L209" s="28"/>
      <c r="M209" s="29"/>
      <c r="N209" s="28"/>
      <c r="O209" s="29"/>
      <c r="Q209" s="31"/>
      <c r="R209" s="25">
        <v>10</v>
      </c>
      <c r="S209" s="25"/>
      <c r="T209" s="9">
        <v>15</v>
      </c>
      <c r="U209" s="25"/>
      <c r="V209" s="25"/>
      <c r="W209" s="25"/>
      <c r="X209" s="25"/>
      <c r="Y209" s="25"/>
      <c r="Z209" s="36"/>
    </row>
    <row r="210" spans="3:26" ht="12.75">
      <c r="C210" s="28"/>
      <c r="D210" s="28"/>
      <c r="E210" s="29"/>
      <c r="F210" s="28"/>
      <c r="G210" s="28"/>
      <c r="H210" s="28"/>
      <c r="I210" s="29"/>
      <c r="J210" s="28"/>
      <c r="K210" s="29"/>
      <c r="L210" s="28"/>
      <c r="M210" s="29"/>
      <c r="N210" s="28"/>
      <c r="O210" s="29"/>
      <c r="Q210" s="31"/>
      <c r="R210" s="25">
        <v>11</v>
      </c>
      <c r="S210" s="25"/>
      <c r="T210" s="9">
        <v>18</v>
      </c>
      <c r="U210" s="25"/>
      <c r="V210" s="25"/>
      <c r="W210" s="25"/>
      <c r="X210" s="25"/>
      <c r="Y210" s="25"/>
      <c r="Z210" s="36"/>
    </row>
    <row r="211" spans="3:26" ht="12.75">
      <c r="C211" s="28"/>
      <c r="D211" s="28"/>
      <c r="E211" s="29"/>
      <c r="F211" s="28"/>
      <c r="G211" s="28"/>
      <c r="H211" s="28"/>
      <c r="I211" s="29"/>
      <c r="J211" s="28"/>
      <c r="K211" s="29"/>
      <c r="L211" s="28"/>
      <c r="M211" s="29"/>
      <c r="N211" s="28"/>
      <c r="O211" s="29"/>
      <c r="Q211" s="31"/>
      <c r="R211" s="25">
        <v>12</v>
      </c>
      <c r="S211" s="25"/>
      <c r="T211" s="9">
        <v>14</v>
      </c>
      <c r="U211" s="25"/>
      <c r="V211" s="25"/>
      <c r="W211" s="25"/>
      <c r="X211" s="25"/>
      <c r="Y211" s="25"/>
      <c r="Z211" s="36"/>
    </row>
    <row r="212" spans="3:26" ht="12.75">
      <c r="C212" s="28"/>
      <c r="D212" s="28"/>
      <c r="E212" s="29"/>
      <c r="F212" s="28"/>
      <c r="G212" s="28"/>
      <c r="H212" s="28"/>
      <c r="I212" s="29"/>
      <c r="J212" s="28"/>
      <c r="K212" s="29"/>
      <c r="L212" s="28"/>
      <c r="M212" s="29"/>
      <c r="N212" s="28"/>
      <c r="O212" s="29"/>
      <c r="Q212" s="31"/>
      <c r="R212" s="25"/>
      <c r="S212" s="25"/>
      <c r="T212" s="25"/>
      <c r="U212" s="25"/>
      <c r="V212" s="25"/>
      <c r="W212" s="25"/>
      <c r="X212" s="25"/>
      <c r="Y212" s="25"/>
      <c r="Z212" s="36"/>
    </row>
    <row r="213" spans="3:26" ht="12.75">
      <c r="C213" s="28"/>
      <c r="D213" s="28"/>
      <c r="E213" s="29"/>
      <c r="F213" s="28"/>
      <c r="G213" s="28"/>
      <c r="H213" s="28"/>
      <c r="I213" s="29"/>
      <c r="J213" s="28"/>
      <c r="K213" s="29"/>
      <c r="L213" s="28"/>
      <c r="M213" s="29"/>
      <c r="N213" s="28"/>
      <c r="O213" s="29"/>
      <c r="Q213" s="37" t="s">
        <v>118</v>
      </c>
      <c r="R213" s="25"/>
      <c r="S213" s="25"/>
      <c r="T213" s="9">
        <f>SUM(T200:T211)/12</f>
        <v>14.583333333333334</v>
      </c>
      <c r="U213" s="25"/>
      <c r="V213" s="25"/>
      <c r="W213" s="25"/>
      <c r="X213" s="25"/>
      <c r="Y213" s="25"/>
      <c r="Z213" s="36"/>
    </row>
    <row r="214" spans="3:26" ht="12.75">
      <c r="C214" s="28"/>
      <c r="D214" s="28"/>
      <c r="E214" s="29"/>
      <c r="F214" s="28"/>
      <c r="G214" s="28"/>
      <c r="H214" s="28"/>
      <c r="I214" s="29"/>
      <c r="J214" s="28"/>
      <c r="K214" s="29"/>
      <c r="L214" s="28"/>
      <c r="M214" s="29"/>
      <c r="N214" s="28"/>
      <c r="O214" s="29"/>
      <c r="Q214" s="32"/>
      <c r="R214" s="30"/>
      <c r="S214" s="30"/>
      <c r="T214" s="30"/>
      <c r="U214" s="30"/>
      <c r="V214" s="30"/>
      <c r="W214" s="30"/>
      <c r="X214" s="30"/>
      <c r="Y214" s="30"/>
      <c r="Z214" s="38"/>
    </row>
    <row r="215" spans="3:15" ht="12.75">
      <c r="C215" s="28"/>
      <c r="D215" s="28"/>
      <c r="E215" s="29"/>
      <c r="F215" s="28"/>
      <c r="G215" s="28"/>
      <c r="H215" s="28"/>
      <c r="I215" s="29"/>
      <c r="J215" s="28"/>
      <c r="K215" s="29"/>
      <c r="L215" s="28"/>
      <c r="M215" s="29"/>
      <c r="N215" s="28"/>
      <c r="O215" s="29"/>
    </row>
    <row r="216" spans="3:15" ht="12.75">
      <c r="C216" s="28"/>
      <c r="D216" s="28"/>
      <c r="E216" s="29"/>
      <c r="F216" s="28"/>
      <c r="G216" s="28"/>
      <c r="H216" s="28"/>
      <c r="I216" s="29"/>
      <c r="J216" s="28"/>
      <c r="K216" s="29"/>
      <c r="L216" s="28"/>
      <c r="M216" s="29"/>
      <c r="N216" s="28"/>
      <c r="O216" s="29"/>
    </row>
    <row r="217" spans="3:15" ht="12.75">
      <c r="C217" s="28"/>
      <c r="D217" s="28"/>
      <c r="E217" s="29"/>
      <c r="F217" s="28"/>
      <c r="G217" s="28"/>
      <c r="H217" s="28"/>
      <c r="I217" s="29"/>
      <c r="J217" s="28"/>
      <c r="K217" s="29"/>
      <c r="L217" s="28"/>
      <c r="M217" s="29"/>
      <c r="N217" s="28"/>
      <c r="O217" s="29"/>
    </row>
    <row r="218" spans="3:15" ht="12.75">
      <c r="C218" s="28"/>
      <c r="D218" s="28"/>
      <c r="E218" s="29"/>
      <c r="F218" s="28"/>
      <c r="G218" s="28"/>
      <c r="H218" s="28"/>
      <c r="I218" s="29"/>
      <c r="J218" s="28"/>
      <c r="K218" s="29"/>
      <c r="L218" s="28"/>
      <c r="M218" s="29"/>
      <c r="N218" s="28"/>
      <c r="O218" s="29"/>
    </row>
    <row r="219" spans="3:15" ht="12.75">
      <c r="C219" s="28"/>
      <c r="D219" s="28"/>
      <c r="E219" s="29"/>
      <c r="F219" s="28"/>
      <c r="G219" s="28"/>
      <c r="H219" s="28"/>
      <c r="I219" s="29"/>
      <c r="J219" s="28"/>
      <c r="K219" s="29"/>
      <c r="L219" s="28"/>
      <c r="M219" s="29"/>
      <c r="N219" s="28"/>
      <c r="O219" s="29"/>
    </row>
    <row r="220" spans="3:15" ht="12.75">
      <c r="C220" s="28"/>
      <c r="D220" s="28"/>
      <c r="E220" s="29"/>
      <c r="F220" s="28"/>
      <c r="G220" s="28"/>
      <c r="H220" s="28"/>
      <c r="I220" s="29"/>
      <c r="J220" s="28"/>
      <c r="K220" s="29"/>
      <c r="L220" s="28"/>
      <c r="M220" s="29"/>
      <c r="N220" s="28"/>
      <c r="O220" s="29"/>
    </row>
    <row r="221" spans="3:15" ht="12.75">
      <c r="C221" s="28"/>
      <c r="D221" s="28"/>
      <c r="E221" s="29"/>
      <c r="F221" s="28"/>
      <c r="G221" s="28"/>
      <c r="H221" s="28"/>
      <c r="I221" s="29"/>
      <c r="J221" s="28"/>
      <c r="K221" s="29"/>
      <c r="L221" s="28"/>
      <c r="M221" s="29"/>
      <c r="N221" s="28"/>
      <c r="O221" s="29"/>
    </row>
    <row r="222" spans="3:15" ht="12.75">
      <c r="C222" s="28"/>
      <c r="D222" s="28"/>
      <c r="E222" s="29"/>
      <c r="F222" s="28"/>
      <c r="G222" s="28"/>
      <c r="H222" s="28"/>
      <c r="I222" s="29"/>
      <c r="J222" s="28"/>
      <c r="K222" s="29"/>
      <c r="L222" s="28"/>
      <c r="M222" s="29"/>
      <c r="N222" s="28"/>
      <c r="O222" s="29"/>
    </row>
    <row r="223" spans="3:15" ht="12.75">
      <c r="C223" s="28"/>
      <c r="D223" s="28"/>
      <c r="E223" s="29"/>
      <c r="F223" s="28"/>
      <c r="G223" s="28"/>
      <c r="H223" s="28"/>
      <c r="I223" s="29"/>
      <c r="J223" s="28"/>
      <c r="K223" s="29"/>
      <c r="L223" s="28"/>
      <c r="M223" s="29"/>
      <c r="N223" s="28"/>
      <c r="O223" s="29"/>
    </row>
    <row r="224" spans="3:15" ht="12.75">
      <c r="C224" s="28"/>
      <c r="D224" s="28"/>
      <c r="E224" s="29"/>
      <c r="F224" s="28"/>
      <c r="G224" s="28"/>
      <c r="H224" s="28"/>
      <c r="I224" s="29"/>
      <c r="J224" s="28"/>
      <c r="K224" s="29"/>
      <c r="L224" s="28"/>
      <c r="M224" s="29"/>
      <c r="N224" s="28"/>
      <c r="O224" s="29"/>
    </row>
    <row r="225" spans="3:15" ht="12.75">
      <c r="C225" s="28"/>
      <c r="D225" s="28"/>
      <c r="E225" s="29"/>
      <c r="F225" s="28"/>
      <c r="G225" s="28"/>
      <c r="H225" s="28"/>
      <c r="I225" s="29"/>
      <c r="J225" s="28"/>
      <c r="K225" s="29"/>
      <c r="L225" s="28"/>
      <c r="M225" s="29"/>
      <c r="N225" s="28"/>
      <c r="O225" s="29"/>
    </row>
    <row r="226" spans="3:15" ht="12.75">
      <c r="C226" s="28"/>
      <c r="D226" s="28"/>
      <c r="E226" s="29"/>
      <c r="F226" s="28"/>
      <c r="G226" s="28"/>
      <c r="H226" s="28"/>
      <c r="I226" s="29"/>
      <c r="J226" s="28"/>
      <c r="K226" s="29"/>
      <c r="L226" s="28"/>
      <c r="M226" s="29"/>
      <c r="N226" s="28"/>
      <c r="O226" s="29"/>
    </row>
    <row r="227" spans="3:1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3:16" ht="12.75">
      <c r="C228" s="28"/>
      <c r="D228" s="28"/>
      <c r="E228" s="29"/>
      <c r="F228" s="28"/>
      <c r="G228" s="28"/>
      <c r="L228" s="1"/>
      <c r="O228" s="40"/>
      <c r="P228" s="46"/>
    </row>
    <row r="229" spans="2:15" ht="12.75">
      <c r="B229" t="s">
        <v>123</v>
      </c>
      <c r="C229" s="28"/>
      <c r="D229" s="39">
        <f>(O7+O10+O13+O16+O19)/5</f>
        <v>74</v>
      </c>
      <c r="E229" s="29" t="s">
        <v>156</v>
      </c>
      <c r="F229" s="28"/>
      <c r="G229" s="28"/>
      <c r="L229" s="1"/>
      <c r="O229" s="40"/>
    </row>
    <row r="230" spans="2:22" ht="12.75">
      <c r="B230" t="s">
        <v>124</v>
      </c>
      <c r="C230" s="28" t="s">
        <v>58</v>
      </c>
      <c r="D230" s="39">
        <f>(SUM(O31:O38))/8</f>
        <v>0.7375</v>
      </c>
      <c r="E230" s="29" t="s">
        <v>58</v>
      </c>
      <c r="F230" s="28"/>
      <c r="G230" s="29" t="s">
        <v>58</v>
      </c>
      <c r="R230" s="41" t="s">
        <v>58</v>
      </c>
      <c r="V230" s="41" t="s">
        <v>58</v>
      </c>
    </row>
    <row r="231" spans="2:7" ht="12.75">
      <c r="B231" t="s">
        <v>125</v>
      </c>
      <c r="C231" s="28"/>
      <c r="D231" s="39">
        <f>(((SUM(O40:O45))/6)/17)*100</f>
        <v>68.98395721925134</v>
      </c>
      <c r="E231" s="28" t="s">
        <v>156</v>
      </c>
      <c r="F231" s="28"/>
      <c r="G231" s="28"/>
    </row>
    <row r="232" spans="2:4" ht="12.75">
      <c r="B232" t="s">
        <v>181</v>
      </c>
      <c r="D232">
        <f>SUM(C179:L190)</f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N182" sqref="N182"/>
    </sheetView>
  </sheetViews>
  <sheetFormatPr defaultColWidth="9.140625" defaultRowHeight="12.75"/>
  <cols>
    <col min="1" max="1" width="10.140625" style="0" bestFit="1" customWidth="1"/>
    <col min="2" max="2" width="19.8515625" style="0" customWidth="1"/>
    <col min="3" max="3" width="4.00390625" style="0" customWidth="1"/>
    <col min="4" max="4" width="4.421875" style="0" customWidth="1"/>
    <col min="5" max="5" width="4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4.28125" style="0" customWidth="1"/>
    <col min="10" max="10" width="4.00390625" style="0" customWidth="1"/>
    <col min="11" max="12" width="4.421875" style="0" customWidth="1"/>
    <col min="13" max="13" width="4.140625" style="0" customWidth="1"/>
    <col min="15" max="15" width="7.7109375" style="0" customWidth="1"/>
    <col min="16" max="16" width="4.28125" style="0" customWidth="1"/>
    <col min="17" max="17" width="4.00390625" style="0" customWidth="1"/>
    <col min="18" max="18" width="6.421875" style="0" customWidth="1"/>
    <col min="19" max="19" width="4.7109375" style="0" customWidth="1"/>
    <col min="20" max="20" width="4.421875" style="0" customWidth="1"/>
    <col min="21" max="21" width="4.57421875" style="0" customWidth="1"/>
    <col min="22" max="22" width="5.00390625" style="0" customWidth="1"/>
    <col min="23" max="23" width="4.8515625" style="0" customWidth="1"/>
    <col min="24" max="24" width="4.7109375" style="0" customWidth="1"/>
    <col min="25" max="25" width="5.8515625" style="0" customWidth="1"/>
    <col min="26" max="26" width="4.140625" style="0" customWidth="1"/>
  </cols>
  <sheetData>
    <row r="1" spans="1:2" ht="12.75">
      <c r="A1" s="1" t="s">
        <v>171</v>
      </c>
      <c r="B1" s="50" t="s">
        <v>146</v>
      </c>
    </row>
    <row r="2" spans="1:8" ht="12.75">
      <c r="A2" s="19">
        <v>38563</v>
      </c>
      <c r="H2" s="1" t="s">
        <v>74</v>
      </c>
    </row>
    <row r="3" spans="1:15" ht="13.5" thickBot="1">
      <c r="A3" s="18" t="s">
        <v>58</v>
      </c>
      <c r="B3" s="6"/>
      <c r="C3" s="18" t="s">
        <v>65</v>
      </c>
      <c r="D3" s="18" t="s">
        <v>66</v>
      </c>
      <c r="E3" s="18" t="s">
        <v>64</v>
      </c>
      <c r="F3" s="18" t="s">
        <v>62</v>
      </c>
      <c r="G3" s="18" t="s">
        <v>67</v>
      </c>
      <c r="H3" s="18" t="s">
        <v>68</v>
      </c>
      <c r="I3" s="18" t="s">
        <v>69</v>
      </c>
      <c r="J3" s="18" t="s">
        <v>70</v>
      </c>
      <c r="K3" s="18" t="s">
        <v>71</v>
      </c>
      <c r="L3" s="18" t="s">
        <v>72</v>
      </c>
      <c r="M3" s="18" t="s">
        <v>73</v>
      </c>
      <c r="O3" s="18" t="s">
        <v>108</v>
      </c>
    </row>
    <row r="4" spans="1:15" ht="12.75">
      <c r="A4" s="1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</row>
    <row r="5" spans="1:15" ht="12.75">
      <c r="A5" t="s">
        <v>6</v>
      </c>
      <c r="B5" t="s">
        <v>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O5" s="15">
        <f>AVERAGE(C5:M5)</f>
        <v>0</v>
      </c>
    </row>
    <row r="6" spans="2:15" ht="12.75">
      <c r="B6" t="s">
        <v>3</v>
      </c>
      <c r="C6" s="8" t="s">
        <v>56</v>
      </c>
      <c r="D6" s="8" t="s">
        <v>55</v>
      </c>
      <c r="E6" s="8" t="s">
        <v>105</v>
      </c>
      <c r="F6" s="8"/>
      <c r="G6" s="8" t="s">
        <v>56</v>
      </c>
      <c r="H6" s="8" t="s">
        <v>107</v>
      </c>
      <c r="I6" s="8" t="s">
        <v>55</v>
      </c>
      <c r="J6" s="8" t="s">
        <v>111</v>
      </c>
      <c r="K6" s="8" t="s">
        <v>105</v>
      </c>
      <c r="L6" s="8" t="s">
        <v>107</v>
      </c>
      <c r="M6" s="8" t="s">
        <v>107</v>
      </c>
      <c r="O6" s="24"/>
    </row>
    <row r="7" spans="2:15" ht="12.75">
      <c r="B7" t="s">
        <v>4</v>
      </c>
      <c r="C7" s="8">
        <v>50</v>
      </c>
      <c r="D7" s="8">
        <v>20</v>
      </c>
      <c r="E7" s="8">
        <v>90</v>
      </c>
      <c r="F7" s="8"/>
      <c r="G7" s="8">
        <v>100</v>
      </c>
      <c r="H7" s="8">
        <v>100</v>
      </c>
      <c r="I7" s="8">
        <v>20</v>
      </c>
      <c r="J7" s="8">
        <v>20</v>
      </c>
      <c r="K7" s="8">
        <v>70</v>
      </c>
      <c r="L7" s="8">
        <v>100</v>
      </c>
      <c r="M7" s="8">
        <v>100</v>
      </c>
      <c r="O7" s="15">
        <f>AVERAGE(C7:M7)</f>
        <v>67</v>
      </c>
    </row>
    <row r="8" spans="1:15" ht="12.75">
      <c r="A8" t="s">
        <v>5</v>
      </c>
      <c r="B8" t="s">
        <v>2</v>
      </c>
      <c r="C8" s="8">
        <v>4</v>
      </c>
      <c r="D8" s="8">
        <v>4</v>
      </c>
      <c r="E8" s="8">
        <v>8</v>
      </c>
      <c r="F8" s="8">
        <v>6</v>
      </c>
      <c r="G8" s="8">
        <v>4</v>
      </c>
      <c r="H8" s="8">
        <v>0</v>
      </c>
      <c r="I8" s="8">
        <v>4</v>
      </c>
      <c r="J8" s="8">
        <v>2</v>
      </c>
      <c r="K8" s="8">
        <v>4</v>
      </c>
      <c r="L8" s="8">
        <v>5</v>
      </c>
      <c r="M8" s="8">
        <v>2</v>
      </c>
      <c r="O8" s="15">
        <f>AVERAGE(C8:M8)</f>
        <v>3.909090909090909</v>
      </c>
    </row>
    <row r="9" spans="2:15" ht="12.75">
      <c r="B9" t="s">
        <v>3</v>
      </c>
      <c r="C9" s="8" t="s">
        <v>55</v>
      </c>
      <c r="D9" s="8" t="s">
        <v>105</v>
      </c>
      <c r="E9" s="8" t="s">
        <v>107</v>
      </c>
      <c r="F9" s="8" t="s">
        <v>105</v>
      </c>
      <c r="G9" s="8" t="s">
        <v>105</v>
      </c>
      <c r="H9" s="8" t="s">
        <v>107</v>
      </c>
      <c r="I9" s="8" t="s">
        <v>105</v>
      </c>
      <c r="J9" s="8" t="s">
        <v>55</v>
      </c>
      <c r="K9" s="8" t="s">
        <v>56</v>
      </c>
      <c r="L9" s="8" t="s">
        <v>55</v>
      </c>
      <c r="M9" s="8" t="s">
        <v>107</v>
      </c>
      <c r="O9" s="15"/>
    </row>
    <row r="10" spans="2:15" ht="12.75">
      <c r="B10" t="s">
        <v>4</v>
      </c>
      <c r="C10" s="8">
        <v>90</v>
      </c>
      <c r="D10" s="8">
        <v>10</v>
      </c>
      <c r="E10" s="8">
        <v>100</v>
      </c>
      <c r="F10" s="8">
        <v>30</v>
      </c>
      <c r="G10" s="8">
        <v>50</v>
      </c>
      <c r="H10" s="8">
        <v>100</v>
      </c>
      <c r="I10" s="8">
        <v>60</v>
      </c>
      <c r="J10" s="8">
        <v>70</v>
      </c>
      <c r="K10" s="8">
        <v>5</v>
      </c>
      <c r="L10" s="8">
        <v>60</v>
      </c>
      <c r="M10" s="8">
        <v>100</v>
      </c>
      <c r="O10" s="15">
        <f>AVERAGE(C10:M10)</f>
        <v>61.36363636363637</v>
      </c>
    </row>
    <row r="11" spans="1:15" ht="12.75">
      <c r="A11" t="s">
        <v>7</v>
      </c>
      <c r="B11" t="s">
        <v>2</v>
      </c>
      <c r="C11" s="8">
        <v>4</v>
      </c>
      <c r="D11" s="8">
        <v>2</v>
      </c>
      <c r="E11" s="8">
        <v>10</v>
      </c>
      <c r="F11" s="8">
        <v>6</v>
      </c>
      <c r="G11" s="8">
        <v>6</v>
      </c>
      <c r="H11" s="8">
        <v>0</v>
      </c>
      <c r="I11" s="8">
        <v>4</v>
      </c>
      <c r="J11" s="8">
        <v>2</v>
      </c>
      <c r="K11" s="8">
        <v>2</v>
      </c>
      <c r="L11" s="8">
        <v>4</v>
      </c>
      <c r="M11" s="8">
        <v>4</v>
      </c>
      <c r="O11" s="15">
        <f>AVERAGE(C11:M11)</f>
        <v>4</v>
      </c>
    </row>
    <row r="12" spans="2:15" ht="12.75">
      <c r="B12" t="s">
        <v>3</v>
      </c>
      <c r="C12" s="8" t="s">
        <v>105</v>
      </c>
      <c r="D12" s="8" t="s">
        <v>56</v>
      </c>
      <c r="E12" s="8" t="s">
        <v>107</v>
      </c>
      <c r="F12" s="8" t="s">
        <v>75</v>
      </c>
      <c r="G12" s="8" t="s">
        <v>105</v>
      </c>
      <c r="H12" s="8" t="s">
        <v>107</v>
      </c>
      <c r="I12" s="8" t="s">
        <v>55</v>
      </c>
      <c r="J12" s="8" t="s">
        <v>105</v>
      </c>
      <c r="K12" s="8" t="s">
        <v>105</v>
      </c>
      <c r="L12" s="8" t="s">
        <v>56</v>
      </c>
      <c r="M12" s="8" t="s">
        <v>107</v>
      </c>
      <c r="O12" s="15"/>
    </row>
    <row r="13" spans="2:15" ht="12.75">
      <c r="B13" t="s">
        <v>4</v>
      </c>
      <c r="C13" s="8">
        <v>90</v>
      </c>
      <c r="D13" s="8">
        <v>60</v>
      </c>
      <c r="E13" s="8">
        <v>100</v>
      </c>
      <c r="F13" s="8">
        <v>100</v>
      </c>
      <c r="G13" s="8">
        <v>50</v>
      </c>
      <c r="H13" s="8">
        <v>100</v>
      </c>
      <c r="I13" s="8">
        <v>20</v>
      </c>
      <c r="J13" s="8">
        <v>10</v>
      </c>
      <c r="K13" s="8">
        <v>0</v>
      </c>
      <c r="L13" s="8">
        <v>80</v>
      </c>
      <c r="M13" s="8">
        <v>100</v>
      </c>
      <c r="O13" s="15">
        <f>AVERAGE(C13:M13)</f>
        <v>64.54545454545455</v>
      </c>
    </row>
    <row r="14" spans="1:15" ht="12.75">
      <c r="A14" t="s">
        <v>8</v>
      </c>
      <c r="B14" t="s">
        <v>2</v>
      </c>
      <c r="C14" s="8">
        <v>2</v>
      </c>
      <c r="D14" s="8">
        <v>4</v>
      </c>
      <c r="E14" s="8">
        <v>12</v>
      </c>
      <c r="F14" s="8">
        <v>4</v>
      </c>
      <c r="G14" s="8">
        <v>2</v>
      </c>
      <c r="H14" s="8">
        <v>0</v>
      </c>
      <c r="I14" s="8">
        <v>2</v>
      </c>
      <c r="J14" s="8">
        <v>2</v>
      </c>
      <c r="K14" s="8">
        <v>2</v>
      </c>
      <c r="L14" s="8">
        <v>8</v>
      </c>
      <c r="M14" s="8">
        <v>4</v>
      </c>
      <c r="O14" s="15">
        <f>AVERAGE(C14:M14)</f>
        <v>3.8181818181818183</v>
      </c>
    </row>
    <row r="15" spans="2:15" ht="12.75">
      <c r="B15" t="s">
        <v>3</v>
      </c>
      <c r="C15" s="8" t="s">
        <v>105</v>
      </c>
      <c r="D15" s="8" t="s">
        <v>107</v>
      </c>
      <c r="E15" s="8" t="s">
        <v>75</v>
      </c>
      <c r="F15" s="8" t="s">
        <v>55</v>
      </c>
      <c r="G15" s="8" t="s">
        <v>105</v>
      </c>
      <c r="H15" s="8" t="s">
        <v>107</v>
      </c>
      <c r="I15" s="8" t="s">
        <v>55</v>
      </c>
      <c r="J15" s="8" t="s">
        <v>56</v>
      </c>
      <c r="K15" s="8" t="s">
        <v>55</v>
      </c>
      <c r="L15" s="8" t="s">
        <v>105</v>
      </c>
      <c r="M15" s="8" t="s">
        <v>107</v>
      </c>
      <c r="O15" s="15"/>
    </row>
    <row r="16" spans="2:15" ht="12.75">
      <c r="B16" t="s">
        <v>4</v>
      </c>
      <c r="C16" s="8">
        <v>0</v>
      </c>
      <c r="D16" s="8">
        <v>100</v>
      </c>
      <c r="E16" s="8">
        <v>100</v>
      </c>
      <c r="F16" s="8">
        <v>80</v>
      </c>
      <c r="G16" s="8">
        <v>80</v>
      </c>
      <c r="H16" s="8">
        <v>100</v>
      </c>
      <c r="I16" s="8">
        <v>20</v>
      </c>
      <c r="J16" s="8">
        <v>0</v>
      </c>
      <c r="K16" s="8">
        <v>60</v>
      </c>
      <c r="L16" s="8">
        <v>60</v>
      </c>
      <c r="M16" s="8">
        <v>100</v>
      </c>
      <c r="O16" s="15">
        <f>AVERAGE(C16:M16)</f>
        <v>63.63636363636363</v>
      </c>
    </row>
    <row r="17" spans="1:15" ht="12.75">
      <c r="A17" t="s">
        <v>9</v>
      </c>
      <c r="B17" t="s">
        <v>2</v>
      </c>
      <c r="C17" s="8">
        <v>0</v>
      </c>
      <c r="D17" s="8">
        <v>0</v>
      </c>
      <c r="E17" s="8">
        <v>0</v>
      </c>
      <c r="F17" s="8">
        <v>0</v>
      </c>
      <c r="G17" s="8">
        <v>6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O17" s="15">
        <f>AVERAGE(C17:M17)</f>
        <v>0.5454545454545454</v>
      </c>
    </row>
    <row r="18" spans="2:15" ht="12.75">
      <c r="B18" t="s">
        <v>3</v>
      </c>
      <c r="C18" s="8" t="s">
        <v>105</v>
      </c>
      <c r="D18" s="8" t="s">
        <v>105</v>
      </c>
      <c r="E18" s="8" t="s">
        <v>105</v>
      </c>
      <c r="F18" s="8" t="s">
        <v>107</v>
      </c>
      <c r="G18" s="8" t="s">
        <v>105</v>
      </c>
      <c r="H18" s="8" t="s">
        <v>107</v>
      </c>
      <c r="I18" s="8" t="s">
        <v>55</v>
      </c>
      <c r="J18" s="8" t="s">
        <v>56</v>
      </c>
      <c r="K18" s="8" t="s">
        <v>111</v>
      </c>
      <c r="L18" s="8" t="s">
        <v>105</v>
      </c>
      <c r="M18" s="8" t="s">
        <v>105</v>
      </c>
      <c r="O18" s="15"/>
    </row>
    <row r="19" spans="2:15" ht="12.75">
      <c r="B19" t="s">
        <v>4</v>
      </c>
      <c r="C19" s="8">
        <v>10</v>
      </c>
      <c r="D19" s="8">
        <v>60</v>
      </c>
      <c r="E19" s="8">
        <v>10</v>
      </c>
      <c r="F19" s="8">
        <v>100</v>
      </c>
      <c r="G19" s="8">
        <v>50</v>
      </c>
      <c r="H19" s="8">
        <v>100</v>
      </c>
      <c r="I19" s="8">
        <v>30</v>
      </c>
      <c r="J19" s="8">
        <v>60</v>
      </c>
      <c r="K19" s="8">
        <v>10</v>
      </c>
      <c r="L19" s="8">
        <v>30</v>
      </c>
      <c r="M19" s="8">
        <v>40</v>
      </c>
      <c r="O19" s="15">
        <f>AVERAGE(C19:M19)</f>
        <v>45.45454545454545</v>
      </c>
    </row>
    <row r="20" spans="1:15" ht="12.75">
      <c r="A20" s="1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O20" s="4"/>
    </row>
    <row r="21" spans="1:15" ht="12.75">
      <c r="A21" t="s">
        <v>11</v>
      </c>
      <c r="B21" t="s">
        <v>1</v>
      </c>
      <c r="C21" s="8">
        <v>10</v>
      </c>
      <c r="D21" s="8">
        <v>30</v>
      </c>
      <c r="E21" s="8">
        <v>50</v>
      </c>
      <c r="F21" s="8">
        <v>10</v>
      </c>
      <c r="G21" s="8">
        <v>25</v>
      </c>
      <c r="H21" s="8">
        <v>10</v>
      </c>
      <c r="I21" s="8">
        <v>15</v>
      </c>
      <c r="J21" s="8">
        <v>45</v>
      </c>
      <c r="K21" s="8">
        <v>40</v>
      </c>
      <c r="L21" s="8">
        <v>40</v>
      </c>
      <c r="M21" s="13">
        <v>65</v>
      </c>
      <c r="O21" s="15">
        <f>AVERAGE(C21:M21)</f>
        <v>30.90909090909091</v>
      </c>
    </row>
    <row r="22" spans="2:22" ht="12.75">
      <c r="B22" t="s">
        <v>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O22" s="15" t="s">
        <v>58</v>
      </c>
      <c r="Q22" s="1" t="s">
        <v>134</v>
      </c>
      <c r="V22" s="27">
        <f>((O5+O8+O11+O14+O17)/5)/100</f>
        <v>0.02454545454545454</v>
      </c>
    </row>
    <row r="23" spans="2:22" ht="12.75">
      <c r="B23" t="s">
        <v>12</v>
      </c>
      <c r="C23" s="8">
        <v>20</v>
      </c>
      <c r="D23" s="8">
        <v>15</v>
      </c>
      <c r="E23" s="8">
        <v>25</v>
      </c>
      <c r="F23" s="8">
        <v>20</v>
      </c>
      <c r="G23" s="8">
        <v>10</v>
      </c>
      <c r="H23" s="13">
        <v>10</v>
      </c>
      <c r="I23" s="8">
        <v>55</v>
      </c>
      <c r="J23" s="8">
        <v>55</v>
      </c>
      <c r="K23" s="8">
        <v>15</v>
      </c>
      <c r="L23" s="8">
        <v>25</v>
      </c>
      <c r="M23" s="8">
        <v>25</v>
      </c>
      <c r="O23" s="15">
        <f aca="true" t="shared" si="0" ref="O23:O45">AVERAGE(C23:M23)</f>
        <v>25</v>
      </c>
      <c r="V23" s="4"/>
    </row>
    <row r="24" spans="2:22" ht="12.75">
      <c r="B24" t="s">
        <v>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O24" s="15">
        <f t="shared" si="0"/>
        <v>0</v>
      </c>
      <c r="Q24" s="1"/>
      <c r="V24" s="15"/>
    </row>
    <row r="25" spans="1:22" ht="12.75">
      <c r="A25" t="s">
        <v>13</v>
      </c>
      <c r="C25" s="14">
        <v>1</v>
      </c>
      <c r="D25" s="14">
        <v>1.4</v>
      </c>
      <c r="E25" s="14">
        <v>1.2</v>
      </c>
      <c r="F25" s="14">
        <v>0.9</v>
      </c>
      <c r="G25" s="14">
        <v>0.8</v>
      </c>
      <c r="H25" s="14">
        <v>1.2</v>
      </c>
      <c r="I25" s="14">
        <v>1.2</v>
      </c>
      <c r="J25" s="14">
        <v>0.9</v>
      </c>
      <c r="K25" s="14">
        <v>1.6</v>
      </c>
      <c r="L25" s="14">
        <v>1.1</v>
      </c>
      <c r="M25" s="14">
        <v>1.3</v>
      </c>
      <c r="O25" s="15">
        <f t="shared" si="0"/>
        <v>1.1454545454545455</v>
      </c>
      <c r="Q25" s="4"/>
      <c r="R25" s="4"/>
      <c r="S25" s="4"/>
      <c r="T25" s="4"/>
      <c r="U25" s="4" t="s">
        <v>58</v>
      </c>
      <c r="V25" s="4"/>
    </row>
    <row r="26" spans="1:22" ht="12.75">
      <c r="A26" t="s">
        <v>14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 t="s">
        <v>172</v>
      </c>
      <c r="K26" s="14">
        <v>0</v>
      </c>
      <c r="L26" s="14">
        <v>0</v>
      </c>
      <c r="M26" s="14">
        <v>1</v>
      </c>
      <c r="O26" s="15">
        <f t="shared" si="0"/>
        <v>0.1</v>
      </c>
      <c r="Q26" s="4"/>
      <c r="R26" s="4"/>
      <c r="S26" s="4"/>
      <c r="T26" s="4"/>
      <c r="U26" s="4"/>
      <c r="V26" s="4"/>
    </row>
    <row r="27" spans="1:22" ht="12.75">
      <c r="A27" t="s">
        <v>15</v>
      </c>
      <c r="C27" s="49">
        <v>2.4</v>
      </c>
      <c r="D27" s="49">
        <v>1.7</v>
      </c>
      <c r="E27" s="49">
        <v>1.9</v>
      </c>
      <c r="F27" s="14">
        <v>2.5</v>
      </c>
      <c r="G27" s="14">
        <v>1.7</v>
      </c>
      <c r="H27" s="14">
        <v>2.2</v>
      </c>
      <c r="I27" s="14">
        <v>2.7</v>
      </c>
      <c r="J27" s="14">
        <v>1.5</v>
      </c>
      <c r="K27" s="14">
        <v>3.1</v>
      </c>
      <c r="L27" s="14">
        <v>2.6</v>
      </c>
      <c r="M27" s="14">
        <v>3.1</v>
      </c>
      <c r="O27" s="15">
        <f t="shared" si="0"/>
        <v>2.309090909090909</v>
      </c>
      <c r="Q27" s="1" t="s">
        <v>136</v>
      </c>
      <c r="V27" s="15">
        <f>O27</f>
        <v>2.309090909090909</v>
      </c>
    </row>
    <row r="28" spans="1:22" ht="12.75">
      <c r="A28" t="s">
        <v>16</v>
      </c>
      <c r="C28" s="49">
        <v>0.3</v>
      </c>
      <c r="D28" s="49">
        <v>0.3</v>
      </c>
      <c r="E28" s="49">
        <v>0.3</v>
      </c>
      <c r="F28" s="14">
        <v>0.2</v>
      </c>
      <c r="G28" s="14">
        <v>0.3</v>
      </c>
      <c r="H28" s="14">
        <v>0.3</v>
      </c>
      <c r="I28" s="14">
        <v>0.3</v>
      </c>
      <c r="J28" s="14">
        <v>0.3</v>
      </c>
      <c r="K28" s="14">
        <v>0.3</v>
      </c>
      <c r="L28" s="14">
        <v>0.3</v>
      </c>
      <c r="M28" s="14">
        <v>0.3</v>
      </c>
      <c r="O28" s="15">
        <f t="shared" si="0"/>
        <v>0.29090909090909084</v>
      </c>
      <c r="Q28" s="1" t="s">
        <v>137</v>
      </c>
      <c r="V28" s="15">
        <f>O28</f>
        <v>0.29090909090909084</v>
      </c>
    </row>
    <row r="29" spans="1:22" ht="12.75">
      <c r="A29" t="s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O29" s="15" t="e">
        <f t="shared" si="0"/>
        <v>#DIV/0!</v>
      </c>
      <c r="Q29" s="1"/>
      <c r="V29" s="25"/>
    </row>
    <row r="30" spans="1:15" ht="12.75">
      <c r="A30" s="1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O30" s="4"/>
    </row>
    <row r="31" spans="1:15" ht="12.75">
      <c r="A3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O31" s="15">
        <f>AVERAGE(C31:L31)</f>
        <v>0</v>
      </c>
    </row>
    <row r="32" spans="1:15" ht="12.75">
      <c r="A32" t="s">
        <v>20</v>
      </c>
      <c r="C32" s="8">
        <v>1</v>
      </c>
      <c r="D32" s="8">
        <v>2</v>
      </c>
      <c r="E32" s="8">
        <v>2</v>
      </c>
      <c r="F32" s="8">
        <v>1</v>
      </c>
      <c r="G32" s="8">
        <v>2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/>
      <c r="O32" s="15">
        <f aca="true" t="shared" si="1" ref="O32:O38">AVERAGE(C32:L32)</f>
        <v>1.3</v>
      </c>
    </row>
    <row r="33" spans="1:15" ht="12.75">
      <c r="A33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/>
      <c r="O33" s="15">
        <f t="shared" si="1"/>
        <v>0.1</v>
      </c>
    </row>
    <row r="34" spans="1:15" ht="12.75">
      <c r="A34" t="s">
        <v>22</v>
      </c>
      <c r="C34" s="8">
        <v>0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/>
      <c r="O34" s="15">
        <f t="shared" si="1"/>
        <v>0.9</v>
      </c>
    </row>
    <row r="35" spans="1:15" ht="12.75">
      <c r="A35" t="s">
        <v>23</v>
      </c>
      <c r="C35" s="8">
        <v>2</v>
      </c>
      <c r="D35" s="8">
        <v>2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/>
      <c r="O35" s="15">
        <f t="shared" si="1"/>
        <v>1.2</v>
      </c>
    </row>
    <row r="36" spans="1:15" ht="12.75">
      <c r="A36" t="s">
        <v>24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8">
        <v>1</v>
      </c>
      <c r="I36" s="8">
        <v>1</v>
      </c>
      <c r="J36" s="8">
        <v>1</v>
      </c>
      <c r="K36" s="8">
        <v>0</v>
      </c>
      <c r="L36" s="8">
        <v>0</v>
      </c>
      <c r="M36" s="8"/>
      <c r="O36" s="15">
        <f t="shared" si="1"/>
        <v>0.4</v>
      </c>
    </row>
    <row r="37" spans="1:15" ht="12.75">
      <c r="A37" t="s">
        <v>25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/>
      <c r="O37" s="15">
        <f t="shared" si="1"/>
        <v>1</v>
      </c>
    </row>
    <row r="38" spans="1:22" ht="12.75">
      <c r="A3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O38" s="15">
        <f t="shared" si="1"/>
        <v>0</v>
      </c>
      <c r="Q38" s="1" t="s">
        <v>124</v>
      </c>
      <c r="V38" s="15">
        <f>(SUM(O31:O38))/8</f>
        <v>0.6125</v>
      </c>
    </row>
    <row r="39" spans="1:15" ht="12.75">
      <c r="A39" s="1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O39" s="4"/>
    </row>
    <row r="40" spans="1:15" ht="12.75">
      <c r="A40" t="s">
        <v>28</v>
      </c>
      <c r="C40" s="13">
        <v>11</v>
      </c>
      <c r="D40" s="13">
        <v>17</v>
      </c>
      <c r="E40" s="13">
        <v>10</v>
      </c>
      <c r="F40" s="13">
        <v>8</v>
      </c>
      <c r="G40" s="13">
        <v>9</v>
      </c>
      <c r="H40" s="13">
        <v>7</v>
      </c>
      <c r="I40" s="13">
        <v>13</v>
      </c>
      <c r="J40" s="13">
        <v>11</v>
      </c>
      <c r="K40" s="13">
        <v>12</v>
      </c>
      <c r="L40" s="13">
        <v>14</v>
      </c>
      <c r="M40" s="13">
        <v>16</v>
      </c>
      <c r="O40" s="15">
        <f t="shared" si="0"/>
        <v>11.636363636363637</v>
      </c>
    </row>
    <row r="41" spans="1:15" ht="12.75">
      <c r="A41" t="s">
        <v>29</v>
      </c>
      <c r="C41" s="13">
        <v>13</v>
      </c>
      <c r="D41" s="13">
        <v>17</v>
      </c>
      <c r="E41" s="13">
        <v>15</v>
      </c>
      <c r="F41" s="13">
        <v>12</v>
      </c>
      <c r="G41" s="13">
        <v>13</v>
      </c>
      <c r="H41" s="13">
        <v>14</v>
      </c>
      <c r="I41" s="13">
        <v>14</v>
      </c>
      <c r="J41" s="13">
        <v>14</v>
      </c>
      <c r="K41" s="13">
        <v>16</v>
      </c>
      <c r="L41" s="13">
        <v>14</v>
      </c>
      <c r="M41" s="13">
        <v>14</v>
      </c>
      <c r="O41" s="15">
        <f t="shared" si="0"/>
        <v>14.181818181818182</v>
      </c>
    </row>
    <row r="42" spans="1:15" ht="12.75">
      <c r="A42" t="s">
        <v>30</v>
      </c>
      <c r="C42" s="13">
        <v>13</v>
      </c>
      <c r="D42" s="13">
        <v>12</v>
      </c>
      <c r="E42" s="13">
        <v>11</v>
      </c>
      <c r="F42" s="13">
        <v>6</v>
      </c>
      <c r="G42" s="13">
        <v>5</v>
      </c>
      <c r="H42" s="13">
        <v>10</v>
      </c>
      <c r="I42" s="13">
        <v>7</v>
      </c>
      <c r="J42" s="13">
        <v>12</v>
      </c>
      <c r="K42" s="13">
        <v>10</v>
      </c>
      <c r="L42" s="13">
        <v>17</v>
      </c>
      <c r="M42" s="13">
        <v>15</v>
      </c>
      <c r="O42" s="15">
        <f t="shared" si="0"/>
        <v>10.727272727272727</v>
      </c>
    </row>
    <row r="43" spans="1:15" ht="12.75">
      <c r="A43" t="s">
        <v>31</v>
      </c>
      <c r="C43" s="13">
        <v>8</v>
      </c>
      <c r="D43" s="13">
        <v>14</v>
      </c>
      <c r="E43" s="13">
        <v>11</v>
      </c>
      <c r="F43" s="13">
        <v>2</v>
      </c>
      <c r="G43" s="13">
        <v>12</v>
      </c>
      <c r="H43" s="13">
        <v>9</v>
      </c>
      <c r="I43" s="13">
        <v>4</v>
      </c>
      <c r="J43" s="13">
        <v>13</v>
      </c>
      <c r="K43" s="13">
        <v>7</v>
      </c>
      <c r="L43" s="13">
        <v>13</v>
      </c>
      <c r="M43" s="13">
        <v>16</v>
      </c>
      <c r="O43" s="15">
        <f t="shared" si="0"/>
        <v>9.909090909090908</v>
      </c>
    </row>
    <row r="44" spans="1:15" ht="12.75">
      <c r="A44" t="s">
        <v>6</v>
      </c>
      <c r="C44" s="13">
        <v>13</v>
      </c>
      <c r="D44" s="13">
        <v>17</v>
      </c>
      <c r="E44" s="13">
        <v>15</v>
      </c>
      <c r="F44" s="13">
        <v>12</v>
      </c>
      <c r="G44" s="13">
        <v>13</v>
      </c>
      <c r="H44" s="13">
        <v>14</v>
      </c>
      <c r="I44" s="13">
        <v>14</v>
      </c>
      <c r="J44" s="13">
        <v>14</v>
      </c>
      <c r="K44" s="13">
        <v>16</v>
      </c>
      <c r="L44" s="13">
        <v>14</v>
      </c>
      <c r="M44" s="13">
        <v>14</v>
      </c>
      <c r="O44" s="15">
        <f t="shared" si="0"/>
        <v>14.181818181818182</v>
      </c>
    </row>
    <row r="45" spans="1:22" ht="12.75">
      <c r="A45" t="s">
        <v>9</v>
      </c>
      <c r="C45" s="13">
        <v>8</v>
      </c>
      <c r="D45" s="13">
        <v>14</v>
      </c>
      <c r="E45" s="13">
        <v>11</v>
      </c>
      <c r="F45" s="13">
        <v>2</v>
      </c>
      <c r="G45" s="13">
        <v>12</v>
      </c>
      <c r="H45" s="13">
        <v>9</v>
      </c>
      <c r="I45" s="13">
        <v>4</v>
      </c>
      <c r="J45" s="13">
        <v>13</v>
      </c>
      <c r="K45" s="13">
        <v>7</v>
      </c>
      <c r="L45" s="13">
        <v>13</v>
      </c>
      <c r="M45" s="13">
        <v>16</v>
      </c>
      <c r="O45" s="15">
        <f t="shared" si="0"/>
        <v>9.909090909090908</v>
      </c>
      <c r="Q45" s="1" t="s">
        <v>125</v>
      </c>
      <c r="V45" s="15">
        <f>(SUM(O40:O45))/6</f>
        <v>11.757575757575758</v>
      </c>
    </row>
    <row r="46" spans="1:22" ht="12.75">
      <c r="A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58</v>
      </c>
      <c r="O46" s="4"/>
      <c r="Q46" t="s">
        <v>145</v>
      </c>
      <c r="V46">
        <f>(V45/17)*100</f>
        <v>69.16221033868094</v>
      </c>
    </row>
    <row r="47" spans="1:15" ht="12.75">
      <c r="A47" s="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O47" s="4"/>
    </row>
    <row r="48" spans="1:15" ht="12.75">
      <c r="A48" s="2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58</v>
      </c>
      <c r="O48" s="4"/>
    </row>
    <row r="49" spans="1:15" ht="12.75">
      <c r="A49" t="s">
        <v>34</v>
      </c>
      <c r="C49" s="8" t="s">
        <v>64</v>
      </c>
      <c r="D49" s="8" t="s">
        <v>64</v>
      </c>
      <c r="E49" s="8" t="s">
        <v>64</v>
      </c>
      <c r="F49" s="8" t="s">
        <v>64</v>
      </c>
      <c r="G49" s="8" t="s">
        <v>64</v>
      </c>
      <c r="H49" s="8" t="s">
        <v>64</v>
      </c>
      <c r="I49" s="8" t="s">
        <v>64</v>
      </c>
      <c r="J49" s="8" t="s">
        <v>59</v>
      </c>
      <c r="K49" s="8" t="s">
        <v>64</v>
      </c>
      <c r="L49" s="8" t="s">
        <v>64</v>
      </c>
      <c r="M49" s="8" t="s">
        <v>64</v>
      </c>
      <c r="O49" s="9"/>
    </row>
    <row r="50" spans="1:15" ht="12.75">
      <c r="A50" t="s">
        <v>35</v>
      </c>
      <c r="C50" s="8">
        <v>65</v>
      </c>
      <c r="D50" s="8">
        <v>65</v>
      </c>
      <c r="E50" s="8">
        <v>10</v>
      </c>
      <c r="F50" s="8">
        <v>5</v>
      </c>
      <c r="G50" s="8">
        <v>35</v>
      </c>
      <c r="H50" s="8">
        <v>0</v>
      </c>
      <c r="I50" s="8">
        <v>0</v>
      </c>
      <c r="J50" s="8">
        <v>0</v>
      </c>
      <c r="K50" s="8">
        <v>25</v>
      </c>
      <c r="L50" s="8">
        <v>0</v>
      </c>
      <c r="M50" s="8">
        <v>20</v>
      </c>
      <c r="O50" s="15">
        <f>AVERAGE(C50:M50)</f>
        <v>20.454545454545453</v>
      </c>
    </row>
    <row r="51" spans="1:15" ht="12.75">
      <c r="A51" t="s">
        <v>36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10</v>
      </c>
      <c r="I51" s="8">
        <v>20</v>
      </c>
      <c r="J51" s="8">
        <v>0</v>
      </c>
      <c r="K51" s="8">
        <v>35</v>
      </c>
      <c r="L51" s="8">
        <v>35</v>
      </c>
      <c r="M51" s="8">
        <v>50</v>
      </c>
      <c r="O51" s="15">
        <f>AVERAGE(C51:M51)</f>
        <v>13.636363636363637</v>
      </c>
    </row>
    <row r="52" spans="1:15" ht="12.75">
      <c r="A52" s="2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2.75">
      <c r="A53" s="5" t="s">
        <v>34</v>
      </c>
      <c r="C53" s="8" t="s">
        <v>62</v>
      </c>
      <c r="D53" s="8" t="s">
        <v>62</v>
      </c>
      <c r="E53" s="8" t="s">
        <v>64</v>
      </c>
      <c r="F53" s="8" t="s">
        <v>64</v>
      </c>
      <c r="G53" s="8" t="s">
        <v>64</v>
      </c>
      <c r="H53" s="8" t="s">
        <v>64</v>
      </c>
      <c r="I53" s="8" t="s">
        <v>62</v>
      </c>
      <c r="J53" s="8" t="s">
        <v>59</v>
      </c>
      <c r="K53" s="8" t="s">
        <v>126</v>
      </c>
      <c r="L53" s="8" t="s">
        <v>64</v>
      </c>
      <c r="M53" s="8" t="s">
        <v>126</v>
      </c>
      <c r="O53" s="9"/>
    </row>
    <row r="54" spans="1:15" ht="12.75">
      <c r="A54" t="s">
        <v>38</v>
      </c>
      <c r="C54" s="8">
        <v>30</v>
      </c>
      <c r="D54" s="8">
        <v>30</v>
      </c>
      <c r="E54" s="8">
        <v>10</v>
      </c>
      <c r="F54" s="8">
        <v>5</v>
      </c>
      <c r="G54" s="8">
        <v>5</v>
      </c>
      <c r="H54" s="8">
        <v>5</v>
      </c>
      <c r="I54" s="8">
        <v>5</v>
      </c>
      <c r="J54" s="8">
        <v>0</v>
      </c>
      <c r="K54" s="8">
        <v>10</v>
      </c>
      <c r="L54" s="8">
        <v>15</v>
      </c>
      <c r="M54" s="8">
        <v>5</v>
      </c>
      <c r="O54" s="15">
        <f aca="true" t="shared" si="2" ref="O54:O59">AVERAGE(C54:M54)</f>
        <v>10.909090909090908</v>
      </c>
    </row>
    <row r="55" spans="1:15" ht="12.75">
      <c r="A55" t="s">
        <v>39</v>
      </c>
      <c r="C55" s="8">
        <v>5</v>
      </c>
      <c r="D55" s="8">
        <v>20</v>
      </c>
      <c r="E55" s="8">
        <v>25</v>
      </c>
      <c r="F55" s="8">
        <v>30</v>
      </c>
      <c r="G55" s="8">
        <v>30</v>
      </c>
      <c r="H55" s="8">
        <v>35</v>
      </c>
      <c r="I55" s="8">
        <v>60</v>
      </c>
      <c r="J55" s="8">
        <v>35</v>
      </c>
      <c r="K55" s="8">
        <v>10</v>
      </c>
      <c r="L55" s="8">
        <v>10</v>
      </c>
      <c r="M55" s="8">
        <v>3</v>
      </c>
      <c r="O55" s="15">
        <f t="shared" si="2"/>
        <v>23.90909090909091</v>
      </c>
    </row>
    <row r="56" spans="1:15" ht="12.75">
      <c r="A56" s="3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O56" s="4"/>
    </row>
    <row r="57" spans="1:15" ht="12.75">
      <c r="A57" t="s">
        <v>41</v>
      </c>
      <c r="C57" s="8">
        <v>20</v>
      </c>
      <c r="D57" s="8">
        <v>5</v>
      </c>
      <c r="E57" s="8">
        <v>30</v>
      </c>
      <c r="F57" s="8">
        <v>10</v>
      </c>
      <c r="G57" s="8">
        <v>10</v>
      </c>
      <c r="H57" s="8">
        <v>5</v>
      </c>
      <c r="I57" s="8">
        <v>10</v>
      </c>
      <c r="J57" s="8">
        <v>20</v>
      </c>
      <c r="K57" s="8">
        <v>5</v>
      </c>
      <c r="L57" s="8">
        <v>5</v>
      </c>
      <c r="M57" s="8">
        <v>5</v>
      </c>
      <c r="O57" s="15">
        <f t="shared" si="2"/>
        <v>11.363636363636363</v>
      </c>
    </row>
    <row r="58" spans="1:15" ht="12.75">
      <c r="A58" t="s">
        <v>39</v>
      </c>
      <c r="C58" s="8">
        <v>75</v>
      </c>
      <c r="D58" s="8">
        <v>90</v>
      </c>
      <c r="E58" s="8">
        <v>40</v>
      </c>
      <c r="F58" s="8">
        <v>60</v>
      </c>
      <c r="G58" s="8">
        <v>45</v>
      </c>
      <c r="H58" s="8">
        <v>90</v>
      </c>
      <c r="I58" s="8">
        <v>80</v>
      </c>
      <c r="J58" s="8">
        <v>70</v>
      </c>
      <c r="K58" s="8">
        <v>15</v>
      </c>
      <c r="L58" s="8">
        <v>30</v>
      </c>
      <c r="M58" s="8">
        <v>15</v>
      </c>
      <c r="O58" s="15">
        <f t="shared" si="2"/>
        <v>55.45454545454545</v>
      </c>
    </row>
    <row r="59" spans="1:15" ht="12.75">
      <c r="A59" t="s">
        <v>42</v>
      </c>
      <c r="C59" s="8">
        <v>5</v>
      </c>
      <c r="D59" s="8">
        <v>5</v>
      </c>
      <c r="E59" s="8">
        <v>30</v>
      </c>
      <c r="F59" s="8">
        <v>30</v>
      </c>
      <c r="G59" s="8">
        <v>45</v>
      </c>
      <c r="H59" s="8">
        <v>5</v>
      </c>
      <c r="I59" s="8">
        <v>10</v>
      </c>
      <c r="J59" s="8">
        <v>10</v>
      </c>
      <c r="K59" s="8">
        <v>80</v>
      </c>
      <c r="L59" s="8">
        <v>65</v>
      </c>
      <c r="M59" s="8">
        <v>80</v>
      </c>
      <c r="O59" s="15">
        <f t="shared" si="2"/>
        <v>33.18181818181818</v>
      </c>
    </row>
    <row r="60" spans="1:15" ht="12.75">
      <c r="A60" s="2" t="s">
        <v>43</v>
      </c>
      <c r="C60" s="4"/>
      <c r="D60" s="4"/>
      <c r="E60" s="4"/>
      <c r="F60" s="4"/>
      <c r="G60" s="4"/>
      <c r="H60" s="4"/>
      <c r="I60" s="4"/>
      <c r="J60" s="4"/>
      <c r="K60" s="4" t="s">
        <v>58</v>
      </c>
      <c r="L60" s="4" t="s">
        <v>58</v>
      </c>
      <c r="M60" s="7"/>
      <c r="O60" s="4"/>
    </row>
    <row r="61" spans="1:15" ht="12.75">
      <c r="A61" t="s">
        <v>44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9"/>
    </row>
    <row r="62" spans="1:15" ht="12.75">
      <c r="A62" t="s">
        <v>45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9"/>
    </row>
    <row r="63" spans="1:15" ht="12.75">
      <c r="A63" t="s">
        <v>46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9"/>
    </row>
    <row r="64" spans="1:15" ht="12.75">
      <c r="A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9"/>
    </row>
    <row r="65" spans="1:15" ht="12.75">
      <c r="A65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O65" s="9"/>
    </row>
    <row r="66" spans="1:15" ht="12.75">
      <c r="A66" t="s">
        <v>49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O66" s="9"/>
    </row>
    <row r="67" spans="1:15" ht="12.75">
      <c r="A67" t="s">
        <v>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9"/>
    </row>
    <row r="68" spans="1:15" ht="12.75">
      <c r="A68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9"/>
    </row>
    <row r="69" spans="1:15" ht="12.75">
      <c r="A69" t="s">
        <v>52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O69" s="9"/>
    </row>
    <row r="70" spans="1:15" ht="12.75">
      <c r="A70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O70" s="9"/>
    </row>
    <row r="71" spans="1:15" ht="12.75">
      <c r="A71" t="s">
        <v>54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O71" s="9"/>
    </row>
    <row r="72" spans="1:15" ht="12.75">
      <c r="A72" s="1" t="s">
        <v>61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7"/>
      <c r="O72" s="4"/>
    </row>
    <row r="73" spans="1:15" ht="12.75">
      <c r="A73" s="2" t="s">
        <v>33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7" t="s">
        <v>58</v>
      </c>
      <c r="O73" s="4"/>
    </row>
    <row r="74" spans="1:15" ht="12.75">
      <c r="A74" t="s">
        <v>34</v>
      </c>
      <c r="C74" s="8" t="s">
        <v>64</v>
      </c>
      <c r="D74" s="8" t="s">
        <v>64</v>
      </c>
      <c r="E74" s="8" t="s">
        <v>126</v>
      </c>
      <c r="F74" s="8" t="s">
        <v>62</v>
      </c>
      <c r="G74" s="8" t="s">
        <v>64</v>
      </c>
      <c r="H74" s="8" t="s">
        <v>64</v>
      </c>
      <c r="I74" s="8" t="s">
        <v>59</v>
      </c>
      <c r="J74" s="8" t="s">
        <v>64</v>
      </c>
      <c r="K74" s="8" t="s">
        <v>64</v>
      </c>
      <c r="L74" s="8" t="s">
        <v>64</v>
      </c>
      <c r="M74" s="8" t="s">
        <v>64</v>
      </c>
      <c r="O74" s="9"/>
    </row>
    <row r="75" spans="1:15" ht="12.75">
      <c r="A75" t="s">
        <v>35</v>
      </c>
      <c r="C75" s="8">
        <v>15</v>
      </c>
      <c r="D75" s="8">
        <v>0</v>
      </c>
      <c r="E75" s="8">
        <v>10</v>
      </c>
      <c r="F75" s="8">
        <v>0</v>
      </c>
      <c r="G75" s="8">
        <v>65</v>
      </c>
      <c r="H75" s="8">
        <v>0</v>
      </c>
      <c r="I75" s="8">
        <v>0</v>
      </c>
      <c r="J75" s="8">
        <v>0</v>
      </c>
      <c r="K75" s="8">
        <v>5</v>
      </c>
      <c r="L75" s="8">
        <v>5</v>
      </c>
      <c r="M75" s="8">
        <v>5</v>
      </c>
      <c r="O75" s="15">
        <f>AVERAGE(C75:M75)</f>
        <v>9.545454545454545</v>
      </c>
    </row>
    <row r="76" spans="1:15" ht="12.75">
      <c r="A76" t="s">
        <v>36</v>
      </c>
      <c r="C76" s="8">
        <v>0</v>
      </c>
      <c r="D76" s="8">
        <v>25</v>
      </c>
      <c r="E76" s="8">
        <v>45</v>
      </c>
      <c r="F76" s="8">
        <v>10</v>
      </c>
      <c r="G76" s="8">
        <v>0</v>
      </c>
      <c r="H76" s="8">
        <v>10</v>
      </c>
      <c r="I76" s="8">
        <v>0</v>
      </c>
      <c r="J76" s="8">
        <v>45</v>
      </c>
      <c r="K76" s="8">
        <v>0</v>
      </c>
      <c r="L76" s="8">
        <v>0</v>
      </c>
      <c r="M76" s="8">
        <v>0</v>
      </c>
      <c r="O76" s="15">
        <f>AVERAGE(C76:M76)</f>
        <v>12.272727272727273</v>
      </c>
    </row>
    <row r="77" spans="1:15" ht="12.75">
      <c r="A77" s="2" t="s">
        <v>37</v>
      </c>
      <c r="C77" s="4" t="s">
        <v>58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2.75">
      <c r="A78" s="2" t="s">
        <v>63</v>
      </c>
      <c r="C78" s="13" t="s">
        <v>59</v>
      </c>
      <c r="D78" s="13" t="s">
        <v>126</v>
      </c>
      <c r="E78" s="13" t="s">
        <v>126</v>
      </c>
      <c r="F78" s="13" t="s">
        <v>62</v>
      </c>
      <c r="G78" s="13" t="s">
        <v>62</v>
      </c>
      <c r="H78" s="13" t="s">
        <v>59</v>
      </c>
      <c r="I78" s="13" t="s">
        <v>62</v>
      </c>
      <c r="J78" s="13" t="s">
        <v>126</v>
      </c>
      <c r="K78" s="13" t="s">
        <v>62</v>
      </c>
      <c r="L78" s="13" t="s">
        <v>126</v>
      </c>
      <c r="M78" s="13" t="s">
        <v>62</v>
      </c>
      <c r="O78" s="9"/>
    </row>
    <row r="79" spans="1:15" ht="12.75">
      <c r="A79" t="s">
        <v>38</v>
      </c>
      <c r="C79" s="8">
        <v>0</v>
      </c>
      <c r="D79" s="8">
        <v>3</v>
      </c>
      <c r="E79" s="8">
        <v>35</v>
      </c>
      <c r="F79" s="8">
        <v>20</v>
      </c>
      <c r="G79" s="8">
        <v>25</v>
      </c>
      <c r="H79" s="8">
        <v>0</v>
      </c>
      <c r="I79" s="8">
        <v>20</v>
      </c>
      <c r="J79" s="8">
        <v>25</v>
      </c>
      <c r="K79" s="8">
        <v>20</v>
      </c>
      <c r="L79" s="8">
        <v>15</v>
      </c>
      <c r="M79" s="8">
        <v>25</v>
      </c>
      <c r="O79" s="15">
        <f>AVERAGE(C79:M79)</f>
        <v>17.09090909090909</v>
      </c>
    </row>
    <row r="80" spans="1:15" ht="12.75">
      <c r="A80" t="s">
        <v>39</v>
      </c>
      <c r="C80" s="8">
        <v>45</v>
      </c>
      <c r="D80" s="8">
        <v>70</v>
      </c>
      <c r="E80" s="8">
        <v>50</v>
      </c>
      <c r="F80" s="8">
        <v>70</v>
      </c>
      <c r="G80" s="8">
        <v>60</v>
      </c>
      <c r="H80" s="8">
        <v>60</v>
      </c>
      <c r="I80" s="8">
        <v>35</v>
      </c>
      <c r="J80" s="8">
        <v>35</v>
      </c>
      <c r="K80" s="8">
        <v>40</v>
      </c>
      <c r="L80" s="8">
        <v>15</v>
      </c>
      <c r="M80" s="8">
        <v>30</v>
      </c>
      <c r="O80" s="15">
        <f>AVERAGE(C80:M80)</f>
        <v>46.36363636363637</v>
      </c>
    </row>
    <row r="81" spans="1:15" ht="12.75">
      <c r="A81" s="2" t="s">
        <v>40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O81" s="4"/>
    </row>
    <row r="82" spans="1:15" ht="12.75">
      <c r="A82" t="s">
        <v>41</v>
      </c>
      <c r="C82" s="8">
        <v>0</v>
      </c>
      <c r="D82" s="8">
        <v>3</v>
      </c>
      <c r="E82" s="8">
        <v>25</v>
      </c>
      <c r="F82" s="8">
        <v>5</v>
      </c>
      <c r="G82" s="8">
        <v>5</v>
      </c>
      <c r="H82" s="8">
        <v>5</v>
      </c>
      <c r="I82" s="8">
        <v>5</v>
      </c>
      <c r="J82" s="8">
        <v>25</v>
      </c>
      <c r="K82" s="8">
        <v>5</v>
      </c>
      <c r="L82" s="8">
        <v>25</v>
      </c>
      <c r="M82" s="8">
        <v>10</v>
      </c>
      <c r="O82" s="15">
        <f>AVERAGE(C82:M82)</f>
        <v>10.272727272727273</v>
      </c>
    </row>
    <row r="83" spans="1:15" ht="12.75">
      <c r="A83" t="s">
        <v>39</v>
      </c>
      <c r="C83" s="8">
        <v>90</v>
      </c>
      <c r="D83" s="8">
        <v>95</v>
      </c>
      <c r="E83" s="8">
        <v>70</v>
      </c>
      <c r="F83" s="8">
        <v>90</v>
      </c>
      <c r="G83" s="8">
        <v>85</v>
      </c>
      <c r="H83" s="8">
        <v>85</v>
      </c>
      <c r="I83" s="8">
        <v>85</v>
      </c>
      <c r="J83" s="8">
        <v>70</v>
      </c>
      <c r="K83" s="8">
        <v>90</v>
      </c>
      <c r="L83" s="8">
        <v>60</v>
      </c>
      <c r="M83" s="8">
        <v>85</v>
      </c>
      <c r="O83" s="15">
        <f>AVERAGE(C83:M83)</f>
        <v>82.27272727272727</v>
      </c>
    </row>
    <row r="84" spans="1:15" ht="12.75">
      <c r="A84" t="s">
        <v>42</v>
      </c>
      <c r="C84" s="8">
        <v>10</v>
      </c>
      <c r="D84" s="8">
        <v>2</v>
      </c>
      <c r="E84" s="8">
        <v>5</v>
      </c>
      <c r="F84" s="8">
        <v>5</v>
      </c>
      <c r="G84" s="8">
        <v>10</v>
      </c>
      <c r="H84" s="8">
        <v>10</v>
      </c>
      <c r="I84" s="8">
        <v>10</v>
      </c>
      <c r="J84" s="8">
        <v>5</v>
      </c>
      <c r="K84" s="8">
        <v>5</v>
      </c>
      <c r="L84" s="8">
        <v>15</v>
      </c>
      <c r="M84" s="8">
        <v>5</v>
      </c>
      <c r="O84" s="15">
        <f>AVERAGE(C84:M84)</f>
        <v>7.454545454545454</v>
      </c>
    </row>
    <row r="85" spans="1:15" ht="12.75">
      <c r="A85" s="2" t="s">
        <v>43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 t="s">
        <v>58</v>
      </c>
      <c r="O85" s="4"/>
    </row>
    <row r="86" spans="1:15" ht="12.75">
      <c r="A8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9"/>
    </row>
    <row r="87" spans="1:15" ht="12.75">
      <c r="A87" t="s">
        <v>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9"/>
    </row>
    <row r="88" spans="1:15" ht="12.75">
      <c r="A88" t="s">
        <v>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O88" s="9"/>
    </row>
    <row r="89" spans="1:15" ht="12.75">
      <c r="A89" t="s">
        <v>47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O89" s="9"/>
    </row>
    <row r="90" spans="1:15" ht="12.75">
      <c r="A90" t="s">
        <v>48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s="9"/>
    </row>
    <row r="91" spans="1:15" ht="12.75">
      <c r="A91" t="s">
        <v>49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9"/>
    </row>
    <row r="92" spans="1:15" ht="12.75">
      <c r="A92" t="s">
        <v>50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O92" s="9"/>
    </row>
    <row r="93" spans="1:15" ht="12.75">
      <c r="A93" t="s">
        <v>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9"/>
    </row>
    <row r="94" spans="1:15" ht="12.75">
      <c r="A94" t="s">
        <v>52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9"/>
    </row>
    <row r="95" spans="1:15" ht="12.75">
      <c r="A95" t="s">
        <v>53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9"/>
    </row>
    <row r="96" spans="1:15" ht="13.5" thickBot="1">
      <c r="A96" s="6" t="s">
        <v>54</v>
      </c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9"/>
    </row>
    <row r="98" spans="3:12" ht="12.75">
      <c r="C98" s="20" t="s">
        <v>76</v>
      </c>
      <c r="D98" s="20" t="s">
        <v>77</v>
      </c>
      <c r="E98" s="20" t="s">
        <v>78</v>
      </c>
      <c r="F98" s="20" t="s">
        <v>79</v>
      </c>
      <c r="G98" s="20" t="s">
        <v>80</v>
      </c>
      <c r="H98" s="20" t="s">
        <v>81</v>
      </c>
      <c r="I98" s="20" t="s">
        <v>82</v>
      </c>
      <c r="J98" s="20" t="s">
        <v>83</v>
      </c>
      <c r="K98" s="20" t="s">
        <v>84</v>
      </c>
      <c r="L98" s="20" t="s">
        <v>85</v>
      </c>
    </row>
    <row r="99" spans="1:15" ht="12.75">
      <c r="A99" s="1" t="s">
        <v>87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O99" s="4"/>
    </row>
    <row r="100" spans="1:15" ht="12.75">
      <c r="A100" s="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O100" s="4"/>
    </row>
    <row r="101" spans="1:15" ht="12.75">
      <c r="A101" t="s">
        <v>88</v>
      </c>
      <c r="B101">
        <v>0</v>
      </c>
      <c r="C101" s="22">
        <v>4</v>
      </c>
      <c r="D101" s="22">
        <v>6</v>
      </c>
      <c r="E101" s="22">
        <v>10</v>
      </c>
      <c r="F101" s="22">
        <v>10</v>
      </c>
      <c r="G101" s="22">
        <v>4</v>
      </c>
      <c r="H101" s="22">
        <v>12</v>
      </c>
      <c r="I101" s="22">
        <v>4</v>
      </c>
      <c r="J101" s="22">
        <v>10</v>
      </c>
      <c r="K101" s="22">
        <v>10</v>
      </c>
      <c r="L101" s="22">
        <v>10</v>
      </c>
      <c r="O101" s="15">
        <f aca="true" t="shared" si="3" ref="O101:O115">AVERAGE(C101:M101)</f>
        <v>8</v>
      </c>
    </row>
    <row r="102" spans="2:15" ht="12.75">
      <c r="B102">
        <v>1</v>
      </c>
      <c r="C102" s="22">
        <v>6</v>
      </c>
      <c r="D102" s="22">
        <v>2</v>
      </c>
      <c r="E102" s="22">
        <v>10</v>
      </c>
      <c r="F102" s="22">
        <v>8</v>
      </c>
      <c r="G102" s="22">
        <v>6</v>
      </c>
      <c r="H102" s="22">
        <v>20</v>
      </c>
      <c r="I102" s="22">
        <v>8</v>
      </c>
      <c r="J102" s="22">
        <v>2</v>
      </c>
      <c r="K102" s="22">
        <v>4</v>
      </c>
      <c r="L102" s="22">
        <v>8</v>
      </c>
      <c r="O102" s="15">
        <f t="shared" si="3"/>
        <v>7.4</v>
      </c>
    </row>
    <row r="103" spans="2:15" ht="12.75">
      <c r="B103">
        <v>2</v>
      </c>
      <c r="C103" s="22">
        <v>10</v>
      </c>
      <c r="D103" s="22">
        <v>6</v>
      </c>
      <c r="E103" s="22">
        <v>8</v>
      </c>
      <c r="F103" s="22">
        <v>8</v>
      </c>
      <c r="G103" s="22">
        <v>4</v>
      </c>
      <c r="H103" s="22">
        <v>24</v>
      </c>
      <c r="I103" s="22">
        <v>10</v>
      </c>
      <c r="J103" s="22">
        <v>8</v>
      </c>
      <c r="K103" s="22">
        <v>4</v>
      </c>
      <c r="L103" s="22">
        <v>12</v>
      </c>
      <c r="O103" s="15">
        <f t="shared" si="3"/>
        <v>9.4</v>
      </c>
    </row>
    <row r="104" spans="2:15" ht="12.75">
      <c r="B104">
        <v>3</v>
      </c>
      <c r="C104" s="22">
        <v>12</v>
      </c>
      <c r="D104" s="22">
        <v>8</v>
      </c>
      <c r="E104" s="22">
        <v>4</v>
      </c>
      <c r="F104" s="22">
        <v>10</v>
      </c>
      <c r="G104" s="22">
        <v>8</v>
      </c>
      <c r="H104" s="22">
        <v>12</v>
      </c>
      <c r="I104" s="22">
        <v>32</v>
      </c>
      <c r="J104" s="22">
        <v>8</v>
      </c>
      <c r="K104" s="22">
        <v>14</v>
      </c>
      <c r="L104" s="22">
        <v>8</v>
      </c>
      <c r="O104" s="15">
        <f t="shared" si="3"/>
        <v>11.6</v>
      </c>
    </row>
    <row r="105" spans="2:15" ht="12.75">
      <c r="B105">
        <v>4</v>
      </c>
      <c r="C105" s="22">
        <v>2</v>
      </c>
      <c r="D105" s="22">
        <v>12</v>
      </c>
      <c r="E105" s="22">
        <v>10</v>
      </c>
      <c r="F105" s="22">
        <v>8</v>
      </c>
      <c r="G105" s="22">
        <v>8</v>
      </c>
      <c r="H105" s="22">
        <v>6</v>
      </c>
      <c r="I105" s="22">
        <v>53</v>
      </c>
      <c r="J105" s="22">
        <v>6</v>
      </c>
      <c r="K105" s="22">
        <v>8</v>
      </c>
      <c r="L105" s="22">
        <v>4</v>
      </c>
      <c r="O105" s="15">
        <f t="shared" si="3"/>
        <v>11.7</v>
      </c>
    </row>
    <row r="106" spans="2:15" ht="12.75">
      <c r="B106">
        <v>5</v>
      </c>
      <c r="C106" s="22">
        <v>6</v>
      </c>
      <c r="D106" s="22">
        <v>8</v>
      </c>
      <c r="E106" s="22">
        <v>8</v>
      </c>
      <c r="F106" s="22">
        <v>14</v>
      </c>
      <c r="G106" s="22">
        <v>4</v>
      </c>
      <c r="H106" s="22">
        <v>8</v>
      </c>
      <c r="I106" s="22">
        <v>50</v>
      </c>
      <c r="J106" s="22">
        <v>4</v>
      </c>
      <c r="K106" s="22">
        <v>8</v>
      </c>
      <c r="L106" s="22">
        <v>2</v>
      </c>
      <c r="O106" s="15">
        <f t="shared" si="3"/>
        <v>11.2</v>
      </c>
    </row>
    <row r="107" spans="2:15" ht="12.75">
      <c r="B107">
        <v>6</v>
      </c>
      <c r="C107" s="22">
        <v>10</v>
      </c>
      <c r="D107" s="22">
        <v>6</v>
      </c>
      <c r="E107" s="22">
        <v>2</v>
      </c>
      <c r="F107" s="22">
        <v>14</v>
      </c>
      <c r="G107" s="22">
        <v>2</v>
      </c>
      <c r="H107" s="22">
        <v>10</v>
      </c>
      <c r="I107" s="22">
        <v>25</v>
      </c>
      <c r="J107" s="22">
        <v>4</v>
      </c>
      <c r="K107" s="22">
        <v>6</v>
      </c>
      <c r="L107" s="22">
        <v>10</v>
      </c>
      <c r="O107" s="15">
        <f t="shared" si="3"/>
        <v>8.9</v>
      </c>
    </row>
    <row r="108" spans="2:15" ht="12.75">
      <c r="B108">
        <v>7</v>
      </c>
      <c r="C108" s="22">
        <v>10</v>
      </c>
      <c r="D108" s="22">
        <v>6</v>
      </c>
      <c r="E108" s="22">
        <v>2</v>
      </c>
      <c r="F108" s="22">
        <v>10</v>
      </c>
      <c r="G108" s="22">
        <v>8</v>
      </c>
      <c r="H108" s="22">
        <v>10</v>
      </c>
      <c r="I108" s="22">
        <v>14</v>
      </c>
      <c r="J108" s="22">
        <v>2</v>
      </c>
      <c r="K108" s="22">
        <v>10</v>
      </c>
      <c r="L108" s="22">
        <v>5</v>
      </c>
      <c r="O108" s="15">
        <f t="shared" si="3"/>
        <v>7.7</v>
      </c>
    </row>
    <row r="109" spans="2:15" ht="12.75">
      <c r="B109">
        <v>8</v>
      </c>
      <c r="C109" s="22">
        <v>2</v>
      </c>
      <c r="D109" s="22">
        <v>4</v>
      </c>
      <c r="E109" s="22">
        <v>8</v>
      </c>
      <c r="F109" s="22">
        <v>10</v>
      </c>
      <c r="G109" s="22">
        <v>1</v>
      </c>
      <c r="H109" s="22">
        <v>6</v>
      </c>
      <c r="I109" s="22">
        <v>14</v>
      </c>
      <c r="J109" s="22">
        <v>2</v>
      </c>
      <c r="K109" s="22">
        <v>8</v>
      </c>
      <c r="L109" s="22">
        <v>2</v>
      </c>
      <c r="O109" s="15">
        <f t="shared" si="3"/>
        <v>5.7</v>
      </c>
    </row>
    <row r="110" spans="2:28" ht="12.75">
      <c r="B110">
        <v>9</v>
      </c>
      <c r="C110" s="22">
        <v>3</v>
      </c>
      <c r="D110" s="22">
        <v>2</v>
      </c>
      <c r="E110" s="22">
        <v>3</v>
      </c>
      <c r="F110" s="22">
        <v>10</v>
      </c>
      <c r="G110" s="22">
        <v>2</v>
      </c>
      <c r="H110" s="22">
        <v>10</v>
      </c>
      <c r="I110" s="22">
        <v>14</v>
      </c>
      <c r="J110" s="22">
        <v>8</v>
      </c>
      <c r="K110" s="22">
        <v>10</v>
      </c>
      <c r="L110" s="22">
        <v>3</v>
      </c>
      <c r="O110" s="15">
        <f t="shared" si="3"/>
        <v>6.5</v>
      </c>
      <c r="T110" s="1" t="s">
        <v>120</v>
      </c>
      <c r="AA110" s="56">
        <f>AVERAGE(O101:O110)</f>
        <v>8.81</v>
      </c>
      <c r="AB110" t="s">
        <v>174</v>
      </c>
    </row>
    <row r="111" spans="2:28" ht="12.75">
      <c r="B111">
        <v>10</v>
      </c>
      <c r="C111" s="22">
        <v>3</v>
      </c>
      <c r="D111" s="22">
        <v>3</v>
      </c>
      <c r="E111" s="22">
        <v>2</v>
      </c>
      <c r="F111" s="22">
        <v>10</v>
      </c>
      <c r="G111" s="22">
        <v>4</v>
      </c>
      <c r="H111" s="22">
        <v>4</v>
      </c>
      <c r="I111" s="22">
        <v>12</v>
      </c>
      <c r="J111" s="22">
        <v>5</v>
      </c>
      <c r="K111" s="22">
        <v>4</v>
      </c>
      <c r="L111" s="22">
        <v>4</v>
      </c>
      <c r="O111" s="15">
        <f t="shared" si="3"/>
        <v>5.1</v>
      </c>
      <c r="T111" s="1" t="s">
        <v>175</v>
      </c>
      <c r="AA111" s="57">
        <f>MIN(C101:L115)</f>
        <v>1</v>
      </c>
      <c r="AB111" s="58">
        <f>MAX(C101:L115)</f>
        <v>53</v>
      </c>
    </row>
    <row r="112" spans="2:28" ht="12.75">
      <c r="B112">
        <v>11</v>
      </c>
      <c r="C112" s="22">
        <v>4</v>
      </c>
      <c r="D112" s="22">
        <v>10</v>
      </c>
      <c r="E112" s="22">
        <v>2</v>
      </c>
      <c r="F112" s="22">
        <v>2</v>
      </c>
      <c r="G112" s="22">
        <v>10</v>
      </c>
      <c r="H112" s="22">
        <v>4</v>
      </c>
      <c r="I112" s="22">
        <v>12</v>
      </c>
      <c r="J112" s="22">
        <v>4</v>
      </c>
      <c r="K112" s="22">
        <v>5</v>
      </c>
      <c r="L112" s="22">
        <v>3</v>
      </c>
      <c r="O112" s="15">
        <f t="shared" si="3"/>
        <v>5.6</v>
      </c>
      <c r="T112" s="1" t="s">
        <v>173</v>
      </c>
      <c r="AA112" s="15">
        <f>STDEV(C101:L115)</f>
        <v>6.916245506166333</v>
      </c>
      <c r="AB112" t="s">
        <v>174</v>
      </c>
    </row>
    <row r="113" spans="2:15" ht="12.75">
      <c r="B113">
        <v>12</v>
      </c>
      <c r="C113" s="22">
        <v>6</v>
      </c>
      <c r="D113" s="22">
        <v>14</v>
      </c>
      <c r="E113" s="22">
        <v>2</v>
      </c>
      <c r="F113" s="22">
        <v>6</v>
      </c>
      <c r="G113" s="22">
        <v>6</v>
      </c>
      <c r="H113" s="22">
        <v>4</v>
      </c>
      <c r="I113" s="22">
        <v>2</v>
      </c>
      <c r="J113" s="22">
        <v>2</v>
      </c>
      <c r="K113" s="22">
        <v>4</v>
      </c>
      <c r="L113" s="22">
        <v>2</v>
      </c>
      <c r="O113" s="15">
        <f t="shared" si="3"/>
        <v>4.8</v>
      </c>
    </row>
    <row r="114" spans="2:15" ht="12.75">
      <c r="B114">
        <v>13</v>
      </c>
      <c r="C114" s="22">
        <v>4</v>
      </c>
      <c r="D114" s="22">
        <v>12</v>
      </c>
      <c r="E114" s="22">
        <v>8</v>
      </c>
      <c r="F114" s="22">
        <v>8</v>
      </c>
      <c r="G114" s="22">
        <v>6</v>
      </c>
      <c r="H114" s="22">
        <v>2</v>
      </c>
      <c r="I114" s="22">
        <v>2</v>
      </c>
      <c r="J114" s="22">
        <v>4</v>
      </c>
      <c r="K114" s="22">
        <v>10</v>
      </c>
      <c r="L114" s="22">
        <v>10</v>
      </c>
      <c r="O114" s="15">
        <f t="shared" si="3"/>
        <v>6.6</v>
      </c>
    </row>
    <row r="115" spans="2:15" ht="12.75">
      <c r="B115">
        <v>14</v>
      </c>
      <c r="C115" s="22">
        <v>3</v>
      </c>
      <c r="D115" s="22">
        <v>10</v>
      </c>
      <c r="E115" s="22">
        <v>3</v>
      </c>
      <c r="F115" s="22">
        <v>4</v>
      </c>
      <c r="G115" s="22">
        <v>2</v>
      </c>
      <c r="H115" s="22">
        <v>2</v>
      </c>
      <c r="I115" s="22">
        <v>6</v>
      </c>
      <c r="J115" s="22">
        <v>8</v>
      </c>
      <c r="K115" s="22">
        <v>10</v>
      </c>
      <c r="L115" s="22">
        <v>10</v>
      </c>
      <c r="O115" s="15">
        <f t="shared" si="3"/>
        <v>5.8</v>
      </c>
    </row>
    <row r="116" spans="1:15" ht="12.75">
      <c r="A116" s="2" t="s">
        <v>13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</row>
    <row r="117" spans="1:27" ht="12.75">
      <c r="A117" t="s">
        <v>88</v>
      </c>
      <c r="B117">
        <v>0</v>
      </c>
      <c r="C117" s="15">
        <f>C25</f>
        <v>1</v>
      </c>
      <c r="D117" s="15">
        <f aca="true" t="shared" si="4" ref="D117:L117">D25</f>
        <v>1.4</v>
      </c>
      <c r="E117" s="15">
        <f t="shared" si="4"/>
        <v>1.2</v>
      </c>
      <c r="F117" s="15">
        <f t="shared" si="4"/>
        <v>0.9</v>
      </c>
      <c r="G117" s="15">
        <f t="shared" si="4"/>
        <v>0.8</v>
      </c>
      <c r="H117" s="15">
        <f t="shared" si="4"/>
        <v>1.2</v>
      </c>
      <c r="I117" s="15">
        <f t="shared" si="4"/>
        <v>1.2</v>
      </c>
      <c r="J117" s="15">
        <f t="shared" si="4"/>
        <v>0.9</v>
      </c>
      <c r="K117" s="15">
        <f t="shared" si="4"/>
        <v>1.6</v>
      </c>
      <c r="L117" s="15">
        <f t="shared" si="4"/>
        <v>1.1</v>
      </c>
      <c r="O117" s="15">
        <f>AVERAGE(C117:M117)</f>
        <v>1.13</v>
      </c>
      <c r="T117" s="1" t="s">
        <v>121</v>
      </c>
      <c r="AA117" s="15">
        <f>(AVERAGE(O117:O118))-(O121)</f>
        <v>1.085</v>
      </c>
    </row>
    <row r="118" spans="2:27" ht="12.75">
      <c r="B118">
        <v>7</v>
      </c>
      <c r="C118" s="9">
        <v>0.8</v>
      </c>
      <c r="D118" s="9">
        <v>0.6</v>
      </c>
      <c r="E118" s="9">
        <v>0.8</v>
      </c>
      <c r="F118" s="9">
        <v>1.3</v>
      </c>
      <c r="G118" s="9">
        <v>1.4</v>
      </c>
      <c r="H118" s="9">
        <v>0.7</v>
      </c>
      <c r="I118" s="9">
        <v>0.9</v>
      </c>
      <c r="J118" s="9">
        <v>1.1</v>
      </c>
      <c r="K118" s="9">
        <v>1.4</v>
      </c>
      <c r="L118" s="9">
        <v>1.4</v>
      </c>
      <c r="O118" s="15">
        <f>AVERAGE(C118:M118)</f>
        <v>1.0400000000000003</v>
      </c>
      <c r="T118" s="1" t="s">
        <v>122</v>
      </c>
      <c r="AA118" s="15">
        <f>O27</f>
        <v>2.309090909090909</v>
      </c>
    </row>
    <row r="119" spans="3:2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O119" s="15" t="s">
        <v>58</v>
      </c>
      <c r="T119" s="1" t="s">
        <v>131</v>
      </c>
      <c r="AA119" s="9">
        <f>(O5+O8+O11+O14+O17)/5</f>
        <v>2.454545454545454</v>
      </c>
    </row>
    <row r="120" spans="1:15" ht="12.75">
      <c r="A120" s="2" t="s">
        <v>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</row>
    <row r="121" spans="1:15" ht="12.75">
      <c r="A121" t="s">
        <v>88</v>
      </c>
      <c r="B121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O121" s="15">
        <v>0</v>
      </c>
    </row>
    <row r="122" spans="2:15" ht="12.75">
      <c r="B122">
        <v>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O122" s="15" t="s">
        <v>58</v>
      </c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O123" s="15" t="s">
        <v>58</v>
      </c>
    </row>
    <row r="124" spans="1:15" ht="12.75">
      <c r="A124" s="2" t="s">
        <v>89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</row>
    <row r="125" spans="1:15" ht="12.75">
      <c r="A125" t="s">
        <v>88</v>
      </c>
      <c r="B125">
        <v>0</v>
      </c>
      <c r="C125" s="9" t="s">
        <v>59</v>
      </c>
      <c r="D125" s="9" t="s">
        <v>159</v>
      </c>
      <c r="E125" s="9" t="s">
        <v>159</v>
      </c>
      <c r="F125" s="9" t="s">
        <v>159</v>
      </c>
      <c r="G125" s="9" t="s">
        <v>59</v>
      </c>
      <c r="H125" s="9" t="s">
        <v>159</v>
      </c>
      <c r="I125" s="9" t="s">
        <v>59</v>
      </c>
      <c r="J125" s="9" t="s">
        <v>59</v>
      </c>
      <c r="K125" s="9" t="s">
        <v>159</v>
      </c>
      <c r="L125" s="9" t="s">
        <v>159</v>
      </c>
      <c r="O125" s="9"/>
    </row>
    <row r="126" spans="2:15" ht="12.75">
      <c r="B126">
        <v>1</v>
      </c>
      <c r="C126" s="9" t="s">
        <v>59</v>
      </c>
      <c r="D126" s="9" t="s">
        <v>59</v>
      </c>
      <c r="E126" s="9" t="s">
        <v>159</v>
      </c>
      <c r="F126" s="9" t="s">
        <v>159</v>
      </c>
      <c r="G126" s="9" t="s">
        <v>59</v>
      </c>
      <c r="H126" s="9" t="s">
        <v>59</v>
      </c>
      <c r="I126" s="9" t="s">
        <v>159</v>
      </c>
      <c r="J126" s="9" t="s">
        <v>59</v>
      </c>
      <c r="K126" s="9" t="s">
        <v>59</v>
      </c>
      <c r="L126" s="9" t="s">
        <v>159</v>
      </c>
      <c r="O126" s="9"/>
    </row>
    <row r="127" spans="2:15" ht="12.75">
      <c r="B127">
        <v>2</v>
      </c>
      <c r="C127" s="9" t="s">
        <v>59</v>
      </c>
      <c r="D127" s="9" t="s">
        <v>159</v>
      </c>
      <c r="E127" s="9" t="s">
        <v>59</v>
      </c>
      <c r="F127" s="9" t="s">
        <v>159</v>
      </c>
      <c r="G127" s="9" t="s">
        <v>159</v>
      </c>
      <c r="H127" s="9" t="s">
        <v>159</v>
      </c>
      <c r="I127" s="9" t="s">
        <v>159</v>
      </c>
      <c r="J127" s="9" t="s">
        <v>159</v>
      </c>
      <c r="K127" s="9" t="s">
        <v>59</v>
      </c>
      <c r="L127" s="9" t="s">
        <v>159</v>
      </c>
      <c r="O127" s="9"/>
    </row>
    <row r="128" spans="2:15" ht="12.75">
      <c r="B128">
        <v>3</v>
      </c>
      <c r="C128" s="9" t="s">
        <v>59</v>
      </c>
      <c r="D128" s="9" t="s">
        <v>159</v>
      </c>
      <c r="E128" s="9" t="s">
        <v>59</v>
      </c>
      <c r="F128" s="9" t="s">
        <v>159</v>
      </c>
      <c r="G128" s="9" t="s">
        <v>159</v>
      </c>
      <c r="H128" s="9" t="s">
        <v>159</v>
      </c>
      <c r="I128" s="9" t="s">
        <v>159</v>
      </c>
      <c r="J128" s="9" t="s">
        <v>159</v>
      </c>
      <c r="K128" s="9" t="s">
        <v>159</v>
      </c>
      <c r="L128" s="9" t="s">
        <v>59</v>
      </c>
      <c r="O128" s="9"/>
    </row>
    <row r="129" spans="2:15" ht="12.75">
      <c r="B129">
        <v>4</v>
      </c>
      <c r="C129" s="9" t="s">
        <v>59</v>
      </c>
      <c r="D129" s="9" t="s">
        <v>159</v>
      </c>
      <c r="E129" s="9" t="s">
        <v>159</v>
      </c>
      <c r="F129" s="9" t="s">
        <v>159</v>
      </c>
      <c r="G129" s="9" t="s">
        <v>159</v>
      </c>
      <c r="H129" s="9" t="s">
        <v>59</v>
      </c>
      <c r="I129" s="9" t="s">
        <v>159</v>
      </c>
      <c r="J129" s="9" t="s">
        <v>159</v>
      </c>
      <c r="K129" s="9" t="s">
        <v>59</v>
      </c>
      <c r="L129" s="9" t="s">
        <v>59</v>
      </c>
      <c r="O129" s="9"/>
    </row>
    <row r="130" spans="2:15" ht="12.75">
      <c r="B130">
        <v>5</v>
      </c>
      <c r="C130" s="9" t="s">
        <v>59</v>
      </c>
      <c r="D130" s="9" t="s">
        <v>159</v>
      </c>
      <c r="E130" s="9" t="s">
        <v>59</v>
      </c>
      <c r="F130" s="9" t="s">
        <v>159</v>
      </c>
      <c r="G130" s="9" t="s">
        <v>59</v>
      </c>
      <c r="H130" s="9" t="s">
        <v>59</v>
      </c>
      <c r="I130" s="9" t="s">
        <v>159</v>
      </c>
      <c r="J130" s="9" t="s">
        <v>159</v>
      </c>
      <c r="K130" s="9" t="s">
        <v>59</v>
      </c>
      <c r="L130" s="9" t="s">
        <v>59</v>
      </c>
      <c r="O130" s="9"/>
    </row>
    <row r="131" spans="2:15" ht="12.75">
      <c r="B131">
        <v>6</v>
      </c>
      <c r="C131" s="9" t="s">
        <v>59</v>
      </c>
      <c r="D131" s="9" t="s">
        <v>159</v>
      </c>
      <c r="E131" s="9" t="s">
        <v>59</v>
      </c>
      <c r="F131" s="9" t="s">
        <v>159</v>
      </c>
      <c r="G131" s="9" t="s">
        <v>59</v>
      </c>
      <c r="H131" s="9" t="s">
        <v>59</v>
      </c>
      <c r="I131" s="9" t="s">
        <v>159</v>
      </c>
      <c r="J131" s="9" t="s">
        <v>159</v>
      </c>
      <c r="K131" s="9" t="s">
        <v>59</v>
      </c>
      <c r="L131" s="9" t="s">
        <v>59</v>
      </c>
      <c r="O131" s="9"/>
    </row>
    <row r="132" spans="2:15" ht="12.75">
      <c r="B132">
        <v>7</v>
      </c>
      <c r="C132" s="9" t="s">
        <v>59</v>
      </c>
      <c r="D132" s="9" t="s">
        <v>159</v>
      </c>
      <c r="E132" s="9" t="s">
        <v>59</v>
      </c>
      <c r="F132" s="9" t="s">
        <v>159</v>
      </c>
      <c r="G132" s="9" t="s">
        <v>159</v>
      </c>
      <c r="H132" s="9" t="s">
        <v>59</v>
      </c>
      <c r="I132" s="9" t="s">
        <v>159</v>
      </c>
      <c r="J132" s="9" t="s">
        <v>59</v>
      </c>
      <c r="K132" s="9" t="s">
        <v>159</v>
      </c>
      <c r="L132" s="9" t="s">
        <v>159</v>
      </c>
      <c r="O132" s="9"/>
    </row>
    <row r="133" spans="2:15" ht="12.75">
      <c r="B133">
        <v>8</v>
      </c>
      <c r="C133" s="9" t="s">
        <v>59</v>
      </c>
      <c r="D133" s="9" t="s">
        <v>59</v>
      </c>
      <c r="E133" s="9" t="s">
        <v>59</v>
      </c>
      <c r="F133" s="9" t="s">
        <v>59</v>
      </c>
      <c r="G133" s="9" t="s">
        <v>59</v>
      </c>
      <c r="H133" s="9" t="s">
        <v>59</v>
      </c>
      <c r="I133" s="9" t="s">
        <v>159</v>
      </c>
      <c r="J133" s="9" t="s">
        <v>59</v>
      </c>
      <c r="K133" s="9" t="s">
        <v>159</v>
      </c>
      <c r="L133" s="9" t="s">
        <v>59</v>
      </c>
      <c r="O133" s="9"/>
    </row>
    <row r="134" spans="2:15" ht="12.75">
      <c r="B134">
        <v>9</v>
      </c>
      <c r="C134" s="9" t="s">
        <v>59</v>
      </c>
      <c r="D134" s="9" t="s">
        <v>59</v>
      </c>
      <c r="E134" s="9" t="s">
        <v>59</v>
      </c>
      <c r="F134" s="9" t="s">
        <v>59</v>
      </c>
      <c r="G134" s="9" t="s">
        <v>59</v>
      </c>
      <c r="H134" s="9" t="s">
        <v>159</v>
      </c>
      <c r="I134" s="9" t="s">
        <v>159</v>
      </c>
      <c r="J134" s="9" t="s">
        <v>59</v>
      </c>
      <c r="K134" s="9" t="s">
        <v>159</v>
      </c>
      <c r="L134" s="9" t="s">
        <v>59</v>
      </c>
      <c r="O134" s="9"/>
    </row>
    <row r="135" spans="2:15" ht="12.75">
      <c r="B135">
        <v>10</v>
      </c>
      <c r="C135" s="9" t="s">
        <v>59</v>
      </c>
      <c r="D135" s="9" t="s">
        <v>59</v>
      </c>
      <c r="E135" s="9" t="s">
        <v>59</v>
      </c>
      <c r="F135" s="9" t="s">
        <v>59</v>
      </c>
      <c r="G135" s="9" t="s">
        <v>159</v>
      </c>
      <c r="H135" s="9" t="s">
        <v>59</v>
      </c>
      <c r="I135" s="9" t="s">
        <v>59</v>
      </c>
      <c r="J135" s="9" t="s">
        <v>59</v>
      </c>
      <c r="K135" s="9" t="s">
        <v>59</v>
      </c>
      <c r="L135" s="9" t="s">
        <v>59</v>
      </c>
      <c r="O135" s="9"/>
    </row>
    <row r="136" spans="2:15" ht="12.75">
      <c r="B136">
        <v>11</v>
      </c>
      <c r="C136" s="9" t="s">
        <v>59</v>
      </c>
      <c r="D136" s="9" t="s">
        <v>159</v>
      </c>
      <c r="E136" s="9" t="s">
        <v>59</v>
      </c>
      <c r="F136" s="9" t="s">
        <v>59</v>
      </c>
      <c r="G136" s="9" t="s">
        <v>59</v>
      </c>
      <c r="H136" s="9" t="s">
        <v>59</v>
      </c>
      <c r="I136" s="9" t="s">
        <v>59</v>
      </c>
      <c r="J136" s="9" t="s">
        <v>59</v>
      </c>
      <c r="K136" s="9" t="s">
        <v>59</v>
      </c>
      <c r="L136" s="9" t="s">
        <v>59</v>
      </c>
      <c r="O136" s="9"/>
    </row>
    <row r="137" spans="2:15" ht="12.75">
      <c r="B137">
        <v>12</v>
      </c>
      <c r="C137" s="9" t="s">
        <v>159</v>
      </c>
      <c r="D137" s="9" t="s">
        <v>159</v>
      </c>
      <c r="E137" s="9" t="s">
        <v>59</v>
      </c>
      <c r="F137" s="9" t="s">
        <v>59</v>
      </c>
      <c r="G137" s="9" t="s">
        <v>59</v>
      </c>
      <c r="H137" s="9" t="s">
        <v>59</v>
      </c>
      <c r="I137" s="9" t="s">
        <v>59</v>
      </c>
      <c r="J137" s="9" t="s">
        <v>59</v>
      </c>
      <c r="K137" s="9" t="s">
        <v>59</v>
      </c>
      <c r="L137" s="9" t="s">
        <v>59</v>
      </c>
      <c r="O137" s="9"/>
    </row>
    <row r="138" spans="2:15" ht="12.75">
      <c r="B138">
        <v>13</v>
      </c>
      <c r="C138" s="9" t="s">
        <v>159</v>
      </c>
      <c r="D138" s="9" t="s">
        <v>159</v>
      </c>
      <c r="E138" s="9" t="s">
        <v>59</v>
      </c>
      <c r="F138" s="9" t="s">
        <v>59</v>
      </c>
      <c r="G138" s="9" t="s">
        <v>159</v>
      </c>
      <c r="H138" s="9" t="s">
        <v>59</v>
      </c>
      <c r="I138" s="9" t="s">
        <v>59</v>
      </c>
      <c r="J138" s="9" t="s">
        <v>159</v>
      </c>
      <c r="K138" s="9" t="s">
        <v>59</v>
      </c>
      <c r="L138" s="9" t="s">
        <v>59</v>
      </c>
      <c r="O138" s="9"/>
    </row>
    <row r="139" spans="2:15" ht="12.75">
      <c r="B139">
        <v>14</v>
      </c>
      <c r="C139" s="9" t="s">
        <v>59</v>
      </c>
      <c r="D139" s="9" t="s">
        <v>159</v>
      </c>
      <c r="E139" s="9" t="s">
        <v>59</v>
      </c>
      <c r="F139" s="9" t="s">
        <v>59</v>
      </c>
      <c r="G139" s="9" t="s">
        <v>159</v>
      </c>
      <c r="H139" s="9" t="s">
        <v>59</v>
      </c>
      <c r="I139" s="9" t="s">
        <v>159</v>
      </c>
      <c r="J139" s="9" t="s">
        <v>159</v>
      </c>
      <c r="K139" s="9" t="s">
        <v>159</v>
      </c>
      <c r="L139" s="9" t="s">
        <v>59</v>
      </c>
      <c r="O139" s="9"/>
    </row>
    <row r="140" spans="1:15" ht="12.75">
      <c r="A140" s="2" t="s">
        <v>90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</row>
    <row r="141" spans="1:18" ht="12.75">
      <c r="A141" t="s">
        <v>88</v>
      </c>
      <c r="B141">
        <v>0</v>
      </c>
      <c r="C141" s="9" t="s">
        <v>94</v>
      </c>
      <c r="D141" s="9" t="s">
        <v>94</v>
      </c>
      <c r="E141" s="9" t="s">
        <v>93</v>
      </c>
      <c r="F141" s="9" t="s">
        <v>93</v>
      </c>
      <c r="G141" s="9" t="s">
        <v>94</v>
      </c>
      <c r="H141" s="9" t="s">
        <v>93</v>
      </c>
      <c r="I141" s="9" t="s">
        <v>94</v>
      </c>
      <c r="J141" s="9" t="s">
        <v>93</v>
      </c>
      <c r="K141" s="9" t="s">
        <v>94</v>
      </c>
      <c r="L141" s="9" t="s">
        <v>93</v>
      </c>
      <c r="O141" s="9"/>
      <c r="R141" s="1" t="s">
        <v>149</v>
      </c>
    </row>
    <row r="142" spans="2:20" ht="13.5" thickBot="1">
      <c r="B142">
        <v>1</v>
      </c>
      <c r="C142" s="9" t="s">
        <v>94</v>
      </c>
      <c r="D142" s="9" t="s">
        <v>94</v>
      </c>
      <c r="E142" s="9" t="s">
        <v>93</v>
      </c>
      <c r="F142" s="9" t="s">
        <v>93</v>
      </c>
      <c r="G142" s="9" t="s">
        <v>94</v>
      </c>
      <c r="H142" s="9" t="s">
        <v>93</v>
      </c>
      <c r="I142" s="9" t="s">
        <v>93</v>
      </c>
      <c r="J142" s="9" t="s">
        <v>94</v>
      </c>
      <c r="K142" s="9" t="s">
        <v>94</v>
      </c>
      <c r="L142" s="9" t="s">
        <v>93</v>
      </c>
      <c r="O142" s="9"/>
      <c r="R142" s="25" t="s">
        <v>58</v>
      </c>
      <c r="S142" s="25" t="s">
        <v>58</v>
      </c>
      <c r="T142" s="25" t="s">
        <v>58</v>
      </c>
    </row>
    <row r="143" spans="2:23" ht="13.5" thickBot="1">
      <c r="B143">
        <v>2</v>
      </c>
      <c r="C143" s="9" t="s">
        <v>93</v>
      </c>
      <c r="D143" s="9" t="s">
        <v>93</v>
      </c>
      <c r="E143" s="9" t="s">
        <v>94</v>
      </c>
      <c r="F143" s="9" t="s">
        <v>93</v>
      </c>
      <c r="G143" s="9" t="s">
        <v>94</v>
      </c>
      <c r="H143" s="9" t="s">
        <v>93</v>
      </c>
      <c r="I143" s="9" t="s">
        <v>93</v>
      </c>
      <c r="J143" s="9" t="s">
        <v>94</v>
      </c>
      <c r="K143" s="9" t="s">
        <v>94</v>
      </c>
      <c r="L143" s="9" t="s">
        <v>93</v>
      </c>
      <c r="O143" s="9"/>
      <c r="R143" s="25" t="s">
        <v>92</v>
      </c>
      <c r="S143" s="25"/>
      <c r="T143" s="25" t="s">
        <v>58</v>
      </c>
      <c r="U143" s="9">
        <f>COUNTIF(C141:L155,R143)</f>
        <v>0</v>
      </c>
      <c r="V143" s="54">
        <f>(U143/U147)*100</f>
        <v>0</v>
      </c>
      <c r="W143" s="55" t="s">
        <v>156</v>
      </c>
    </row>
    <row r="144" spans="2:23" ht="13.5" thickBot="1">
      <c r="B144">
        <v>3</v>
      </c>
      <c r="C144" s="9" t="s">
        <v>93</v>
      </c>
      <c r="D144" s="9" t="s">
        <v>93</v>
      </c>
      <c r="E144" s="9" t="s">
        <v>94</v>
      </c>
      <c r="F144" s="9" t="s">
        <v>93</v>
      </c>
      <c r="G144" s="9" t="s">
        <v>94</v>
      </c>
      <c r="H144" s="9" t="s">
        <v>93</v>
      </c>
      <c r="I144" s="9" t="s">
        <v>93</v>
      </c>
      <c r="J144" s="9" t="s">
        <v>94</v>
      </c>
      <c r="K144" s="9" t="s">
        <v>93</v>
      </c>
      <c r="L144" s="9" t="s">
        <v>93</v>
      </c>
      <c r="O144" s="9"/>
      <c r="R144" t="s">
        <v>94</v>
      </c>
      <c r="U144" s="9">
        <f>COUNTIF(C141:L155,R144)</f>
        <v>88</v>
      </c>
      <c r="V144" s="54">
        <f>(U144/U147)*100</f>
        <v>58.666666666666664</v>
      </c>
      <c r="W144" s="55" t="s">
        <v>156</v>
      </c>
    </row>
    <row r="145" spans="2:23" ht="13.5" thickBot="1">
      <c r="B145">
        <v>4</v>
      </c>
      <c r="C145" s="9" t="s">
        <v>94</v>
      </c>
      <c r="D145" s="9" t="s">
        <v>93</v>
      </c>
      <c r="E145" s="9" t="s">
        <v>94</v>
      </c>
      <c r="F145" s="9" t="s">
        <v>93</v>
      </c>
      <c r="G145" s="9" t="s">
        <v>94</v>
      </c>
      <c r="H145" s="9" t="s">
        <v>94</v>
      </c>
      <c r="I145" s="9" t="s">
        <v>93</v>
      </c>
      <c r="J145" s="9" t="s">
        <v>94</v>
      </c>
      <c r="K145" s="9" t="s">
        <v>94</v>
      </c>
      <c r="L145" s="9" t="s">
        <v>94</v>
      </c>
      <c r="O145" s="9"/>
      <c r="R145" t="s">
        <v>93</v>
      </c>
      <c r="U145" s="9">
        <f>COUNTIF(C141:L155,R145)</f>
        <v>62</v>
      </c>
      <c r="V145" s="54">
        <f>(U145/U147)*100</f>
        <v>41.333333333333336</v>
      </c>
      <c r="W145" s="55" t="s">
        <v>156</v>
      </c>
    </row>
    <row r="146" spans="2:23" ht="13.5" thickBot="1">
      <c r="B146">
        <v>5</v>
      </c>
      <c r="C146" s="9" t="s">
        <v>94</v>
      </c>
      <c r="D146" s="9" t="s">
        <v>93</v>
      </c>
      <c r="E146" s="9" t="s">
        <v>94</v>
      </c>
      <c r="F146" s="9" t="s">
        <v>93</v>
      </c>
      <c r="G146" s="9" t="s">
        <v>94</v>
      </c>
      <c r="H146" s="9" t="s">
        <v>93</v>
      </c>
      <c r="I146" s="9" t="s">
        <v>93</v>
      </c>
      <c r="J146" s="9" t="s">
        <v>94</v>
      </c>
      <c r="K146" s="9" t="s">
        <v>94</v>
      </c>
      <c r="L146" s="9" t="s">
        <v>94</v>
      </c>
      <c r="O146" s="9"/>
      <c r="R146" t="s">
        <v>132</v>
      </c>
      <c r="U146" s="9">
        <f>COUNTIF(C141:L155,R146)</f>
        <v>0</v>
      </c>
      <c r="V146" s="54">
        <f>(U146/U147)*100</f>
        <v>0</v>
      </c>
      <c r="W146" s="55" t="s">
        <v>156</v>
      </c>
    </row>
    <row r="147" spans="2:21" ht="12.75">
      <c r="B147">
        <v>6</v>
      </c>
      <c r="C147" s="9" t="s">
        <v>93</v>
      </c>
      <c r="D147" s="9" t="s">
        <v>94</v>
      </c>
      <c r="E147" s="9" t="s">
        <v>94</v>
      </c>
      <c r="F147" s="9" t="s">
        <v>93</v>
      </c>
      <c r="G147" s="9" t="s">
        <v>94</v>
      </c>
      <c r="H147" s="9" t="s">
        <v>93</v>
      </c>
      <c r="I147" s="9" t="s">
        <v>93</v>
      </c>
      <c r="J147" s="9" t="s">
        <v>94</v>
      </c>
      <c r="K147" s="9" t="s">
        <v>93</v>
      </c>
      <c r="L147" s="9" t="s">
        <v>94</v>
      </c>
      <c r="O147" s="9"/>
      <c r="U147">
        <f>SUM(U143:U146)</f>
        <v>150</v>
      </c>
    </row>
    <row r="148" spans="1:15" ht="12.75">
      <c r="A148" t="s">
        <v>152</v>
      </c>
      <c r="B148">
        <v>7</v>
      </c>
      <c r="C148" s="9" t="s">
        <v>93</v>
      </c>
      <c r="D148" s="9" t="s">
        <v>94</v>
      </c>
      <c r="E148" s="9" t="s">
        <v>94</v>
      </c>
      <c r="F148" s="9" t="s">
        <v>93</v>
      </c>
      <c r="G148" s="9" t="s">
        <v>94</v>
      </c>
      <c r="H148" s="9" t="s">
        <v>93</v>
      </c>
      <c r="I148" s="9" t="s">
        <v>93</v>
      </c>
      <c r="J148" s="9" t="s">
        <v>94</v>
      </c>
      <c r="K148" s="9" t="s">
        <v>93</v>
      </c>
      <c r="L148" s="9" t="s">
        <v>94</v>
      </c>
      <c r="O148" s="9"/>
    </row>
    <row r="149" spans="2:15" ht="12.75">
      <c r="B149">
        <v>8</v>
      </c>
      <c r="C149" s="9" t="s">
        <v>94</v>
      </c>
      <c r="D149" s="9" t="s">
        <v>94</v>
      </c>
      <c r="E149" s="9" t="s">
        <v>94</v>
      </c>
      <c r="F149" s="9" t="s">
        <v>93</v>
      </c>
      <c r="G149" s="9" t="s">
        <v>94</v>
      </c>
      <c r="H149" s="9" t="s">
        <v>93</v>
      </c>
      <c r="I149" s="9" t="s">
        <v>93</v>
      </c>
      <c r="J149" s="9" t="s">
        <v>94</v>
      </c>
      <c r="K149" s="9" t="s">
        <v>93</v>
      </c>
      <c r="L149" s="9" t="s">
        <v>94</v>
      </c>
      <c r="O149" s="9"/>
    </row>
    <row r="150" spans="2:15" ht="12.75">
      <c r="B150">
        <v>9</v>
      </c>
      <c r="C150" s="9" t="s">
        <v>94</v>
      </c>
      <c r="D150" s="9" t="s">
        <v>94</v>
      </c>
      <c r="E150" s="9" t="s">
        <v>94</v>
      </c>
      <c r="F150" s="9" t="s">
        <v>93</v>
      </c>
      <c r="G150" s="9" t="s">
        <v>94</v>
      </c>
      <c r="H150" s="9" t="s">
        <v>93</v>
      </c>
      <c r="I150" s="9" t="s">
        <v>93</v>
      </c>
      <c r="J150" s="9" t="s">
        <v>94</v>
      </c>
      <c r="K150" s="9" t="s">
        <v>93</v>
      </c>
      <c r="L150" s="9" t="s">
        <v>94</v>
      </c>
      <c r="O150" s="9"/>
    </row>
    <row r="151" spans="2:15" ht="12.75">
      <c r="B151">
        <v>10</v>
      </c>
      <c r="C151" s="9" t="s">
        <v>94</v>
      </c>
      <c r="D151" s="9" t="s">
        <v>94</v>
      </c>
      <c r="E151" s="9" t="s">
        <v>94</v>
      </c>
      <c r="F151" s="9" t="s">
        <v>94</v>
      </c>
      <c r="G151" s="9" t="s">
        <v>94</v>
      </c>
      <c r="H151" s="9" t="s">
        <v>94</v>
      </c>
      <c r="I151" s="9" t="s">
        <v>93</v>
      </c>
      <c r="J151" s="9" t="s">
        <v>94</v>
      </c>
      <c r="K151" s="9" t="s">
        <v>94</v>
      </c>
      <c r="L151" s="9" t="s">
        <v>94</v>
      </c>
      <c r="O151" s="9"/>
    </row>
    <row r="152" spans="2:15" ht="12.75">
      <c r="B152">
        <v>11</v>
      </c>
      <c r="C152" s="9" t="s">
        <v>94</v>
      </c>
      <c r="D152" s="9" t="s">
        <v>93</v>
      </c>
      <c r="E152" s="9" t="s">
        <v>94</v>
      </c>
      <c r="F152" s="9" t="s">
        <v>94</v>
      </c>
      <c r="G152" s="9" t="s">
        <v>94</v>
      </c>
      <c r="H152" s="9" t="s">
        <v>94</v>
      </c>
      <c r="I152" s="9" t="s">
        <v>93</v>
      </c>
      <c r="J152" s="9" t="s">
        <v>94</v>
      </c>
      <c r="K152" s="9" t="s">
        <v>94</v>
      </c>
      <c r="L152" s="9" t="s">
        <v>94</v>
      </c>
      <c r="O152" s="9"/>
    </row>
    <row r="153" spans="2:15" ht="12.75">
      <c r="B153">
        <v>12</v>
      </c>
      <c r="C153" s="9" t="s">
        <v>93</v>
      </c>
      <c r="D153" s="9" t="s">
        <v>93</v>
      </c>
      <c r="E153" s="9" t="s">
        <v>94</v>
      </c>
      <c r="F153" s="9" t="s">
        <v>94</v>
      </c>
      <c r="G153" s="9" t="s">
        <v>94</v>
      </c>
      <c r="H153" s="9" t="s">
        <v>94</v>
      </c>
      <c r="I153" s="9" t="s">
        <v>94</v>
      </c>
      <c r="J153" s="9" t="s">
        <v>94</v>
      </c>
      <c r="K153" s="9" t="s">
        <v>94</v>
      </c>
      <c r="L153" s="9" t="s">
        <v>94</v>
      </c>
      <c r="O153" s="9"/>
    </row>
    <row r="154" spans="2:15" ht="12.75">
      <c r="B154">
        <v>13</v>
      </c>
      <c r="C154" s="9" t="s">
        <v>93</v>
      </c>
      <c r="D154" s="9" t="s">
        <v>93</v>
      </c>
      <c r="E154" s="9" t="s">
        <v>93</v>
      </c>
      <c r="F154" s="9" t="s">
        <v>94</v>
      </c>
      <c r="G154" s="9" t="s">
        <v>94</v>
      </c>
      <c r="H154" s="9" t="s">
        <v>94</v>
      </c>
      <c r="I154" s="9" t="s">
        <v>94</v>
      </c>
      <c r="J154" s="9" t="s">
        <v>94</v>
      </c>
      <c r="K154" s="9" t="s">
        <v>93</v>
      </c>
      <c r="L154" s="9" t="s">
        <v>93</v>
      </c>
      <c r="O154" s="9"/>
    </row>
    <row r="155" spans="2:15" ht="12.75">
      <c r="B155">
        <v>14</v>
      </c>
      <c r="C155" s="9" t="s">
        <v>94</v>
      </c>
      <c r="D155" s="9" t="s">
        <v>93</v>
      </c>
      <c r="E155" s="9" t="s">
        <v>94</v>
      </c>
      <c r="F155" s="9" t="s">
        <v>94</v>
      </c>
      <c r="G155" s="9" t="s">
        <v>94</v>
      </c>
      <c r="H155" s="9" t="s">
        <v>94</v>
      </c>
      <c r="I155" s="9" t="s">
        <v>93</v>
      </c>
      <c r="J155" s="9" t="s">
        <v>94</v>
      </c>
      <c r="K155" s="9" t="s">
        <v>93</v>
      </c>
      <c r="L155" s="9" t="s">
        <v>93</v>
      </c>
      <c r="O155" s="9"/>
    </row>
    <row r="156" spans="1:15" ht="12.75">
      <c r="A156" s="2" t="s">
        <v>91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</row>
    <row r="157" spans="1:15" ht="12.75">
      <c r="A157" t="s">
        <v>88</v>
      </c>
      <c r="B157">
        <v>0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O157" s="9"/>
    </row>
    <row r="158" spans="2:15" ht="12.75">
      <c r="B158">
        <v>1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O158" s="9"/>
    </row>
    <row r="159" spans="2:15" ht="12.75">
      <c r="B159">
        <v>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9"/>
    </row>
    <row r="160" spans="2:15" ht="12.75">
      <c r="B160">
        <v>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O160" s="9"/>
    </row>
    <row r="161" spans="2:15" ht="12.75">
      <c r="B161">
        <v>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O161" s="9"/>
    </row>
    <row r="162" spans="2:15" ht="12.75">
      <c r="B162">
        <v>5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O162" s="9"/>
    </row>
    <row r="163" spans="2:15" ht="12.75">
      <c r="B163">
        <v>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O163" s="9"/>
    </row>
    <row r="164" spans="2:15" ht="12.75">
      <c r="B164">
        <v>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O164" s="9"/>
    </row>
    <row r="165" spans="2:15" ht="12.75">
      <c r="B165">
        <v>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O165" s="9"/>
    </row>
    <row r="166" spans="2:15" ht="12.75">
      <c r="B166">
        <v>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O166" s="9"/>
    </row>
    <row r="167" spans="2:15" ht="12.75">
      <c r="B167">
        <v>10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O167" s="9"/>
    </row>
    <row r="168" spans="2:15" ht="12.75">
      <c r="B168">
        <v>11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O168" s="9"/>
    </row>
    <row r="169" spans="2:15" ht="12.75">
      <c r="B169">
        <v>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O169" s="9"/>
    </row>
    <row r="170" spans="2:15" ht="12.75">
      <c r="B170">
        <v>13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O170" s="9"/>
    </row>
    <row r="171" spans="2:15" ht="13.5" thickBot="1">
      <c r="B171">
        <v>14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12"/>
    </row>
    <row r="172" spans="1:23" ht="12.75">
      <c r="A172" t="s">
        <v>0</v>
      </c>
      <c r="B172" t="s">
        <v>6</v>
      </c>
      <c r="C172" s="10" t="s">
        <v>105</v>
      </c>
      <c r="D172" s="10" t="s">
        <v>105</v>
      </c>
      <c r="E172" s="10" t="s">
        <v>105</v>
      </c>
      <c r="F172" s="10" t="s">
        <v>107</v>
      </c>
      <c r="G172" s="10" t="s">
        <v>105</v>
      </c>
      <c r="H172" s="10" t="s">
        <v>56</v>
      </c>
      <c r="I172" s="10" t="s">
        <v>56</v>
      </c>
      <c r="J172" s="10" t="s">
        <v>55</v>
      </c>
      <c r="K172" s="10" t="s">
        <v>105</v>
      </c>
      <c r="L172" s="10" t="s">
        <v>105</v>
      </c>
      <c r="O172" s="10"/>
      <c r="R172" s="1" t="s">
        <v>150</v>
      </c>
      <c r="W172" s="9">
        <f>((SUM(S179:T179))/AA179)*100</f>
        <v>28.846153846153843</v>
      </c>
    </row>
    <row r="173" spans="2:23" ht="12.75">
      <c r="B173" t="s">
        <v>106</v>
      </c>
      <c r="C173" s="9" t="s">
        <v>55</v>
      </c>
      <c r="D173" s="9" t="s">
        <v>105</v>
      </c>
      <c r="E173" s="9" t="s">
        <v>55</v>
      </c>
      <c r="F173" s="9" t="s">
        <v>107</v>
      </c>
      <c r="G173" s="9" t="s">
        <v>55</v>
      </c>
      <c r="H173" s="9" t="s">
        <v>105</v>
      </c>
      <c r="I173" s="9" t="s">
        <v>55</v>
      </c>
      <c r="J173" s="9" t="s">
        <v>105</v>
      </c>
      <c r="K173" s="9" t="s">
        <v>105</v>
      </c>
      <c r="L173" s="9" t="s">
        <v>105</v>
      </c>
      <c r="O173" s="9"/>
      <c r="R173" s="1" t="s">
        <v>177</v>
      </c>
      <c r="W173" s="9">
        <f>(SUM(V179:W179)/AA179)*100</f>
        <v>48.07692307692308</v>
      </c>
    </row>
    <row r="174" spans="2:15" ht="12.75">
      <c r="B174" t="s">
        <v>7</v>
      </c>
      <c r="C174" s="9" t="s">
        <v>56</v>
      </c>
      <c r="D174" s="9" t="s">
        <v>55</v>
      </c>
      <c r="E174" s="9" t="s">
        <v>56</v>
      </c>
      <c r="F174" s="9" t="s">
        <v>107</v>
      </c>
      <c r="G174" s="9" t="s">
        <v>75</v>
      </c>
      <c r="H174" s="9" t="s">
        <v>55</v>
      </c>
      <c r="I174" s="9" t="s">
        <v>107</v>
      </c>
      <c r="J174" s="9" t="s">
        <v>105</v>
      </c>
      <c r="K174" s="9" t="s">
        <v>75</v>
      </c>
      <c r="L174" s="9" t="s">
        <v>105</v>
      </c>
      <c r="O174" s="9"/>
    </row>
    <row r="175" spans="2:15" ht="12.75">
      <c r="B175" t="s">
        <v>8</v>
      </c>
      <c r="C175" s="9" t="s">
        <v>105</v>
      </c>
      <c r="D175" s="9" t="s">
        <v>105</v>
      </c>
      <c r="E175" s="9" t="s">
        <v>55</v>
      </c>
      <c r="F175" s="9" t="s">
        <v>107</v>
      </c>
      <c r="G175" s="9" t="s">
        <v>107</v>
      </c>
      <c r="H175" s="9" t="s">
        <v>107</v>
      </c>
      <c r="I175" s="9" t="s">
        <v>55</v>
      </c>
      <c r="J175" s="9" t="s">
        <v>105</v>
      </c>
      <c r="K175" s="9" t="s">
        <v>107</v>
      </c>
      <c r="L175" s="9" t="s">
        <v>55</v>
      </c>
      <c r="O175" s="9"/>
    </row>
    <row r="176" spans="2:15" ht="12.75">
      <c r="B176" t="s">
        <v>9</v>
      </c>
      <c r="C176" s="9" t="s">
        <v>56</v>
      </c>
      <c r="D176" s="9" t="s">
        <v>56</v>
      </c>
      <c r="E176" s="9" t="s">
        <v>107</v>
      </c>
      <c r="F176" s="9" t="s">
        <v>107</v>
      </c>
      <c r="G176" s="9" t="s">
        <v>111</v>
      </c>
      <c r="H176" s="9" t="s">
        <v>56</v>
      </c>
      <c r="I176" s="9" t="s">
        <v>56</v>
      </c>
      <c r="J176" s="9" t="s">
        <v>55</v>
      </c>
      <c r="K176" s="9" t="s">
        <v>107</v>
      </c>
      <c r="L176" s="9" t="s">
        <v>107</v>
      </c>
      <c r="O176" s="9"/>
    </row>
    <row r="177" spans="1:19" ht="12.75">
      <c r="A177" s="1" t="s">
        <v>95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S177" s="1" t="s">
        <v>114</v>
      </c>
    </row>
    <row r="178" spans="1:26" ht="12.75">
      <c r="A178" s="2" t="s">
        <v>96</v>
      </c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25" t="s">
        <v>113</v>
      </c>
      <c r="Q178" s="25" t="s">
        <v>112</v>
      </c>
      <c r="R178" s="25" t="s">
        <v>111</v>
      </c>
      <c r="S178" s="25" t="s">
        <v>107</v>
      </c>
      <c r="T178" s="25" t="s">
        <v>75</v>
      </c>
      <c r="U178" s="25" t="s">
        <v>55</v>
      </c>
      <c r="V178" s="25" t="s">
        <v>56</v>
      </c>
      <c r="W178" s="25" t="s">
        <v>105</v>
      </c>
      <c r="X178" s="25" t="s">
        <v>110</v>
      </c>
      <c r="Y178" s="25" t="s">
        <v>148</v>
      </c>
      <c r="Z178" s="26" t="s">
        <v>109</v>
      </c>
    </row>
    <row r="179" spans="1:27" ht="12.75">
      <c r="A179" t="s">
        <v>97</v>
      </c>
      <c r="B179" t="s">
        <v>99</v>
      </c>
      <c r="C179" s="9">
        <v>0</v>
      </c>
      <c r="D179" s="9">
        <v>1</v>
      </c>
      <c r="E179" s="9">
        <v>7</v>
      </c>
      <c r="F179" s="9">
        <v>0</v>
      </c>
      <c r="G179" s="9">
        <v>3</v>
      </c>
      <c r="H179" s="9">
        <v>2</v>
      </c>
      <c r="I179" s="9">
        <v>1</v>
      </c>
      <c r="J179" s="9">
        <v>1</v>
      </c>
      <c r="K179" s="9">
        <v>0</v>
      </c>
      <c r="L179" s="9">
        <v>5</v>
      </c>
      <c r="N179">
        <f>SUM(C179:M179)</f>
        <v>20</v>
      </c>
      <c r="O179" s="15">
        <f aca="true" t="shared" si="5" ref="O179:O190">AVERAGE(C179:M179)</f>
        <v>2</v>
      </c>
      <c r="P179" s="9">
        <f>COUNTIF(C5:M176,P178)</f>
        <v>0</v>
      </c>
      <c r="Q179" s="9">
        <f>COUNTIF(C5:M176,Q178)</f>
        <v>0</v>
      </c>
      <c r="R179" s="9">
        <f>COUNTIF(C5:M176,R178)</f>
        <v>3</v>
      </c>
      <c r="S179" s="9">
        <f>COUNTIF(C5:M176,S178)</f>
        <v>26</v>
      </c>
      <c r="T179" s="9">
        <f>COUNTIF(C5:M176,T178)</f>
        <v>4</v>
      </c>
      <c r="U179" s="9">
        <f>COUNTIF(C5:M176,U178)</f>
        <v>21</v>
      </c>
      <c r="V179" s="9">
        <f>COUNTIF(C5:M176,V178)</f>
        <v>15</v>
      </c>
      <c r="W179" s="9">
        <f>COUNTIF(C5:M176,W178)</f>
        <v>35</v>
      </c>
      <c r="X179" s="9">
        <f>COUNTIF(C5:M176,X178)</f>
        <v>0</v>
      </c>
      <c r="Y179" s="9">
        <f>COUNTIF(C5:M176,Y178)</f>
        <v>0</v>
      </c>
      <c r="Z179" s="9">
        <f>COUNTIF(C5:M176,Z178)</f>
        <v>0</v>
      </c>
      <c r="AA179">
        <f>SUM(P179:Z179)</f>
        <v>104</v>
      </c>
    </row>
    <row r="180" spans="2:27" ht="13.5" thickBot="1">
      <c r="B180" s="23" t="s">
        <v>98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O180" s="15">
        <f t="shared" si="5"/>
        <v>0</v>
      </c>
      <c r="P180" s="9"/>
      <c r="Q180" s="9"/>
      <c r="R180" s="9">
        <v>4000</v>
      </c>
      <c r="S180" s="9">
        <v>0.6</v>
      </c>
      <c r="T180" s="9">
        <v>1.3</v>
      </c>
      <c r="U180" s="9">
        <v>9</v>
      </c>
      <c r="V180" s="9">
        <v>40</v>
      </c>
      <c r="W180" s="9">
        <v>189</v>
      </c>
      <c r="X180" s="9">
        <v>2125</v>
      </c>
      <c r="Y180" s="9">
        <v>4000</v>
      </c>
      <c r="Z180" s="9"/>
      <c r="AA180" t="s">
        <v>133</v>
      </c>
    </row>
    <row r="181" spans="2:28" ht="13.5" thickBot="1">
      <c r="B181" t="s">
        <v>100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O181" s="15">
        <f t="shared" si="5"/>
        <v>0</v>
      </c>
      <c r="P181" s="42"/>
      <c r="Q181" s="9"/>
      <c r="R181" s="9"/>
      <c r="S181" s="9">
        <f aca="true" t="shared" si="6" ref="S181:Y181">S179*S180</f>
        <v>15.6</v>
      </c>
      <c r="T181" s="9">
        <f t="shared" si="6"/>
        <v>5.2</v>
      </c>
      <c r="U181" s="9">
        <f t="shared" si="6"/>
        <v>189</v>
      </c>
      <c r="V181" s="9">
        <f t="shared" si="6"/>
        <v>600</v>
      </c>
      <c r="W181" s="9">
        <f t="shared" si="6"/>
        <v>6615</v>
      </c>
      <c r="X181" s="9">
        <f t="shared" si="6"/>
        <v>0</v>
      </c>
      <c r="Y181" s="9">
        <f t="shared" si="6"/>
        <v>0</v>
      </c>
      <c r="Z181" s="9"/>
      <c r="AA181" s="43">
        <f>SUM(Q181:Z181)</f>
        <v>7424.8</v>
      </c>
      <c r="AB181" s="43">
        <f>AA181/AA179</f>
        <v>71.3923076923077</v>
      </c>
    </row>
    <row r="182" spans="1:15" ht="12.75">
      <c r="A182" t="s">
        <v>101</v>
      </c>
      <c r="B182" t="s">
        <v>99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O182" s="15">
        <f t="shared" si="5"/>
        <v>0</v>
      </c>
    </row>
    <row r="183" spans="2:15" ht="12.75">
      <c r="B183" s="23" t="s">
        <v>98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1</v>
      </c>
      <c r="I183" s="9">
        <v>0</v>
      </c>
      <c r="J183" s="9">
        <v>0</v>
      </c>
      <c r="K183" s="9">
        <v>0</v>
      </c>
      <c r="L183" s="9">
        <v>0</v>
      </c>
      <c r="O183" s="15">
        <f t="shared" si="5"/>
        <v>0.1</v>
      </c>
    </row>
    <row r="184" spans="2:15" ht="12.75">
      <c r="B184" t="s">
        <v>100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O184" s="15">
        <f t="shared" si="5"/>
        <v>0</v>
      </c>
    </row>
    <row r="185" spans="1:15" ht="12.75">
      <c r="A185" t="s">
        <v>102</v>
      </c>
      <c r="B185" t="s">
        <v>99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O185" s="15">
        <f t="shared" si="5"/>
        <v>0</v>
      </c>
    </row>
    <row r="186" spans="2:15" ht="12.75">
      <c r="B186" s="23" t="s">
        <v>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O186" s="15">
        <f t="shared" si="5"/>
        <v>0</v>
      </c>
    </row>
    <row r="187" spans="2:15" ht="12.75">
      <c r="B187" t="s">
        <v>100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O187" s="15">
        <f t="shared" si="5"/>
        <v>0</v>
      </c>
    </row>
    <row r="188" spans="1:15" ht="12.75">
      <c r="A188" t="s">
        <v>103</v>
      </c>
      <c r="B188" t="s">
        <v>99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O188" s="15">
        <f t="shared" si="5"/>
        <v>0</v>
      </c>
    </row>
    <row r="189" spans="2:15" ht="12.75">
      <c r="B189" s="23" t="s">
        <v>98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O189" s="15">
        <f t="shared" si="5"/>
        <v>0</v>
      </c>
    </row>
    <row r="190" spans="2:15" ht="12.75">
      <c r="B190" t="s">
        <v>100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O190" s="15">
        <f t="shared" si="5"/>
        <v>0</v>
      </c>
    </row>
    <row r="191" spans="1:15" ht="12.75">
      <c r="A191" s="2" t="s">
        <v>104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</row>
    <row r="192" spans="1:15" ht="12.75">
      <c r="A192" t="s">
        <v>97</v>
      </c>
      <c r="B192" t="s">
        <v>99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O192" s="15">
        <f aca="true" t="shared" si="7" ref="O192:O203">AVERAGE(C192:M192)</f>
        <v>0</v>
      </c>
    </row>
    <row r="193" spans="2:15" ht="12.75">
      <c r="B193" s="23" t="s">
        <v>98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O193" s="15">
        <f t="shared" si="7"/>
        <v>0</v>
      </c>
    </row>
    <row r="194" spans="2:15" ht="12.75">
      <c r="B194" t="s">
        <v>100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O194" s="15">
        <f t="shared" si="7"/>
        <v>0</v>
      </c>
    </row>
    <row r="195" spans="1:15" ht="12.75">
      <c r="A195" t="s">
        <v>101</v>
      </c>
      <c r="B195" t="s">
        <v>99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O195" s="15">
        <f t="shared" si="7"/>
        <v>0</v>
      </c>
    </row>
    <row r="196" spans="2:15" ht="12.75">
      <c r="B196" s="23" t="s">
        <v>98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O196" s="15">
        <f t="shared" si="7"/>
        <v>0</v>
      </c>
    </row>
    <row r="197" spans="2:15" ht="12.75">
      <c r="B197" t="s">
        <v>100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O197" s="15">
        <f t="shared" si="7"/>
        <v>0</v>
      </c>
    </row>
    <row r="198" spans="1:26" ht="12.75">
      <c r="A198" t="s">
        <v>102</v>
      </c>
      <c r="B198" t="s">
        <v>99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O198" s="15">
        <f t="shared" si="7"/>
        <v>0</v>
      </c>
      <c r="Q198" s="33" t="s">
        <v>116</v>
      </c>
      <c r="R198" s="34"/>
      <c r="S198" s="34"/>
      <c r="T198" s="34"/>
      <c r="U198" s="34"/>
      <c r="V198" s="34"/>
      <c r="W198" s="34"/>
      <c r="X198" s="34"/>
      <c r="Y198" s="34"/>
      <c r="Z198" s="35"/>
    </row>
    <row r="199" spans="2:26" ht="12.75">
      <c r="B199" s="23" t="s">
        <v>98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O199" s="15">
        <f t="shared" si="7"/>
        <v>0</v>
      </c>
      <c r="Q199" s="31"/>
      <c r="R199" s="25"/>
      <c r="S199" s="25"/>
      <c r="T199" s="25" t="s">
        <v>117</v>
      </c>
      <c r="U199" s="25"/>
      <c r="V199" s="25"/>
      <c r="W199" s="25"/>
      <c r="X199" s="25"/>
      <c r="Y199" s="25"/>
      <c r="Z199" s="36"/>
    </row>
    <row r="200" spans="2:26" ht="12.75">
      <c r="B200" t="s">
        <v>100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O200" s="15">
        <f t="shared" si="7"/>
        <v>0</v>
      </c>
      <c r="Q200" s="31"/>
      <c r="R200" s="25">
        <v>1</v>
      </c>
      <c r="S200" s="25"/>
      <c r="T200" s="9">
        <v>15</v>
      </c>
      <c r="U200" s="25"/>
      <c r="V200" s="25"/>
      <c r="W200" s="25"/>
      <c r="X200" s="25"/>
      <c r="Y200" s="25"/>
      <c r="Z200" s="36"/>
    </row>
    <row r="201" spans="1:26" ht="12.75">
      <c r="A201" t="s">
        <v>103</v>
      </c>
      <c r="B201" t="s">
        <v>99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O201" s="15">
        <f t="shared" si="7"/>
        <v>0</v>
      </c>
      <c r="Q201" s="31"/>
      <c r="R201" s="25">
        <v>2</v>
      </c>
      <c r="S201" s="25"/>
      <c r="T201" s="9">
        <v>13</v>
      </c>
      <c r="U201" s="25"/>
      <c r="V201" s="25"/>
      <c r="W201" s="25"/>
      <c r="X201" s="25"/>
      <c r="Y201" s="25"/>
      <c r="Z201" s="36"/>
    </row>
    <row r="202" spans="2:26" ht="12.75">
      <c r="B202" s="23" t="s">
        <v>98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O202" s="15">
        <f t="shared" si="7"/>
        <v>0</v>
      </c>
      <c r="Q202" s="31"/>
      <c r="R202" s="25">
        <v>3</v>
      </c>
      <c r="S202" s="25"/>
      <c r="T202" s="9">
        <v>11</v>
      </c>
      <c r="U202" s="25"/>
      <c r="V202" s="25"/>
      <c r="W202" s="25"/>
      <c r="X202" s="25"/>
      <c r="Y202" s="25"/>
      <c r="Z202" s="36"/>
    </row>
    <row r="203" spans="1:26" ht="13.5" thickBot="1">
      <c r="A203" s="6"/>
      <c r="B203" s="6" t="s">
        <v>100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O203" s="15">
        <f t="shared" si="7"/>
        <v>0</v>
      </c>
      <c r="Q203" s="31"/>
      <c r="R203" s="25">
        <v>4</v>
      </c>
      <c r="S203" s="25"/>
      <c r="T203" s="9">
        <v>11</v>
      </c>
      <c r="U203" s="25"/>
      <c r="V203" s="25"/>
      <c r="W203" s="25"/>
      <c r="X203" s="25"/>
      <c r="Y203" s="25"/>
      <c r="Z203" s="36"/>
    </row>
    <row r="204" spans="9:26" ht="12.75">
      <c r="I204" s="1"/>
      <c r="Q204" s="31"/>
      <c r="R204" s="25">
        <v>5</v>
      </c>
      <c r="S204" s="25"/>
      <c r="T204" s="9">
        <v>17</v>
      </c>
      <c r="U204" s="25"/>
      <c r="V204" s="25"/>
      <c r="W204" s="25"/>
      <c r="X204" s="25"/>
      <c r="Y204" s="25"/>
      <c r="Z204" s="36"/>
    </row>
    <row r="205" spans="1:26" ht="12.75">
      <c r="A205" s="1"/>
      <c r="Q205" s="31"/>
      <c r="R205" s="25">
        <v>6</v>
      </c>
      <c r="S205" s="25"/>
      <c r="T205" s="9">
        <v>7</v>
      </c>
      <c r="U205" s="25"/>
      <c r="V205" s="25"/>
      <c r="W205" s="25"/>
      <c r="X205" s="25"/>
      <c r="Y205" s="25"/>
      <c r="Z205" s="36"/>
    </row>
    <row r="206" spans="3:2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Q206" s="31"/>
      <c r="R206" s="25">
        <v>7</v>
      </c>
      <c r="S206" s="25"/>
      <c r="T206" s="9">
        <v>16</v>
      </c>
      <c r="U206" s="25"/>
      <c r="V206" s="25"/>
      <c r="W206" s="25"/>
      <c r="X206" s="25"/>
      <c r="Y206" s="25"/>
      <c r="Z206" s="36"/>
    </row>
    <row r="207" spans="3:26" ht="12.75">
      <c r="C207" s="28"/>
      <c r="D207" s="28"/>
      <c r="E207" s="28"/>
      <c r="F207" s="28"/>
      <c r="G207" s="28"/>
      <c r="H207" s="28"/>
      <c r="I207" s="29"/>
      <c r="J207" s="28"/>
      <c r="K207" s="29"/>
      <c r="L207" s="28"/>
      <c r="M207" s="29"/>
      <c r="N207" s="28"/>
      <c r="O207" s="29"/>
      <c r="Q207" s="31"/>
      <c r="R207" s="25">
        <v>8</v>
      </c>
      <c r="S207" s="25"/>
      <c r="T207" s="9">
        <v>9</v>
      </c>
      <c r="U207" s="25"/>
      <c r="V207" s="25"/>
      <c r="W207" s="25"/>
      <c r="X207" s="25"/>
      <c r="Y207" s="25"/>
      <c r="Z207" s="36"/>
    </row>
    <row r="208" spans="3:26" ht="12.75">
      <c r="C208" s="28"/>
      <c r="D208" s="28"/>
      <c r="E208" s="29"/>
      <c r="F208" s="28"/>
      <c r="G208" s="28"/>
      <c r="H208" s="28"/>
      <c r="I208" s="29"/>
      <c r="J208" s="28"/>
      <c r="K208" s="29"/>
      <c r="L208" s="28"/>
      <c r="M208" s="29"/>
      <c r="N208" s="28"/>
      <c r="O208" s="29"/>
      <c r="Q208" s="31"/>
      <c r="R208" s="25">
        <v>9</v>
      </c>
      <c r="S208" s="25"/>
      <c r="T208" s="9">
        <v>13</v>
      </c>
      <c r="U208" s="25"/>
      <c r="V208" s="25"/>
      <c r="W208" s="25"/>
      <c r="X208" s="25"/>
      <c r="Y208" s="25"/>
      <c r="Z208" s="36"/>
    </row>
    <row r="209" spans="3:26" ht="12.75">
      <c r="C209" s="28"/>
      <c r="D209" s="28"/>
      <c r="E209" s="29"/>
      <c r="F209" s="28"/>
      <c r="G209" s="28"/>
      <c r="H209" s="28"/>
      <c r="I209" s="29"/>
      <c r="J209" s="28"/>
      <c r="K209" s="29"/>
      <c r="L209" s="28"/>
      <c r="M209" s="29"/>
      <c r="N209" s="28"/>
      <c r="O209" s="29"/>
      <c r="Q209" s="31"/>
      <c r="R209" s="25">
        <v>10</v>
      </c>
      <c r="S209" s="25"/>
      <c r="T209" s="9">
        <v>17</v>
      </c>
      <c r="U209" s="25"/>
      <c r="V209" s="25"/>
      <c r="W209" s="25"/>
      <c r="X209" s="25"/>
      <c r="Y209" s="25"/>
      <c r="Z209" s="36"/>
    </row>
    <row r="210" spans="3:26" ht="12.75">
      <c r="C210" s="28"/>
      <c r="D210" s="28"/>
      <c r="E210" s="29"/>
      <c r="F210" s="28"/>
      <c r="G210" s="28"/>
      <c r="H210" s="28"/>
      <c r="I210" s="29"/>
      <c r="J210" s="28"/>
      <c r="K210" s="29"/>
      <c r="L210" s="28"/>
      <c r="M210" s="29"/>
      <c r="N210" s="28"/>
      <c r="O210" s="29"/>
      <c r="Q210" s="31"/>
      <c r="R210" s="25">
        <v>11</v>
      </c>
      <c r="S210" s="25"/>
      <c r="T210" s="9">
        <v>13</v>
      </c>
      <c r="U210" s="25"/>
      <c r="V210" s="25"/>
      <c r="W210" s="25"/>
      <c r="X210" s="25"/>
      <c r="Y210" s="25"/>
      <c r="Z210" s="36"/>
    </row>
    <row r="211" spans="3:26" ht="12.75">
      <c r="C211" s="28"/>
      <c r="D211" s="28"/>
      <c r="E211" s="29"/>
      <c r="F211" s="28"/>
      <c r="G211" s="28"/>
      <c r="H211" s="28"/>
      <c r="I211" s="29"/>
      <c r="J211" s="28"/>
      <c r="K211" s="29"/>
      <c r="L211" s="28"/>
      <c r="M211" s="29"/>
      <c r="N211" s="28"/>
      <c r="O211" s="29"/>
      <c r="Q211" s="31"/>
      <c r="R211" s="25">
        <v>12</v>
      </c>
      <c r="S211" s="25"/>
      <c r="T211" s="9">
        <v>9</v>
      </c>
      <c r="U211" s="25"/>
      <c r="V211" s="25"/>
      <c r="W211" s="25"/>
      <c r="X211" s="25"/>
      <c r="Y211" s="25"/>
      <c r="Z211" s="36"/>
    </row>
    <row r="212" spans="3:26" ht="12.75">
      <c r="C212" s="28"/>
      <c r="D212" s="28"/>
      <c r="E212" s="29"/>
      <c r="F212" s="28"/>
      <c r="G212" s="28"/>
      <c r="H212" s="28"/>
      <c r="I212" s="29"/>
      <c r="J212" s="28"/>
      <c r="K212" s="29"/>
      <c r="L212" s="28"/>
      <c r="M212" s="29"/>
      <c r="N212" s="28"/>
      <c r="O212" s="29"/>
      <c r="Q212" s="31"/>
      <c r="R212" s="25"/>
      <c r="S212" s="25"/>
      <c r="T212" s="25"/>
      <c r="U212" s="25"/>
      <c r="V212" s="25"/>
      <c r="W212" s="25"/>
      <c r="X212" s="25"/>
      <c r="Y212" s="25"/>
      <c r="Z212" s="36"/>
    </row>
    <row r="213" spans="3:26" ht="12.75">
      <c r="C213" s="28"/>
      <c r="D213" s="28"/>
      <c r="E213" s="29"/>
      <c r="F213" s="28"/>
      <c r="G213" s="28"/>
      <c r="H213" s="28"/>
      <c r="I213" s="29"/>
      <c r="J213" s="28"/>
      <c r="K213" s="29"/>
      <c r="L213" s="28"/>
      <c r="M213" s="29"/>
      <c r="N213" s="28"/>
      <c r="O213" s="29"/>
      <c r="Q213" s="37" t="s">
        <v>118</v>
      </c>
      <c r="R213" s="25"/>
      <c r="S213" s="25"/>
      <c r="T213" s="9">
        <f>SUM(T200:T211)/12</f>
        <v>12.583333333333334</v>
      </c>
      <c r="U213" s="25"/>
      <c r="V213" s="25"/>
      <c r="W213" s="25"/>
      <c r="X213" s="25"/>
      <c r="Y213" s="25"/>
      <c r="Z213" s="36"/>
    </row>
    <row r="214" spans="3:26" ht="12.75">
      <c r="C214" s="28"/>
      <c r="D214" s="28"/>
      <c r="E214" s="29"/>
      <c r="F214" s="28"/>
      <c r="G214" s="28"/>
      <c r="H214" s="28"/>
      <c r="I214" s="29"/>
      <c r="J214" s="28"/>
      <c r="K214" s="29"/>
      <c r="L214" s="28"/>
      <c r="M214" s="29"/>
      <c r="N214" s="28"/>
      <c r="O214" s="29"/>
      <c r="Q214" s="32"/>
      <c r="R214" s="30"/>
      <c r="S214" s="30"/>
      <c r="T214" s="30"/>
      <c r="U214" s="30"/>
      <c r="V214" s="30"/>
      <c r="W214" s="30"/>
      <c r="X214" s="30"/>
      <c r="Y214" s="30"/>
      <c r="Z214" s="38"/>
    </row>
    <row r="215" spans="3:15" ht="12.75">
      <c r="C215" s="28"/>
      <c r="D215" s="28"/>
      <c r="E215" s="29"/>
      <c r="F215" s="28"/>
      <c r="G215" s="28"/>
      <c r="H215" s="28"/>
      <c r="I215" s="29"/>
      <c r="J215" s="28"/>
      <c r="K215" s="29"/>
      <c r="L215" s="28"/>
      <c r="M215" s="29"/>
      <c r="N215" s="28"/>
      <c r="O215" s="29"/>
    </row>
    <row r="216" spans="3:15" ht="12.75">
      <c r="C216" s="28"/>
      <c r="D216" s="28"/>
      <c r="E216" s="29"/>
      <c r="F216" s="28"/>
      <c r="G216" s="28"/>
      <c r="H216" s="28"/>
      <c r="I216" s="29"/>
      <c r="J216" s="28"/>
      <c r="K216" s="29"/>
      <c r="L216" s="28"/>
      <c r="M216" s="29"/>
      <c r="N216" s="28"/>
      <c r="O216" s="29"/>
    </row>
    <row r="217" spans="3:15" ht="12.75">
      <c r="C217" s="28"/>
      <c r="D217" s="28"/>
      <c r="E217" s="29"/>
      <c r="F217" s="28"/>
      <c r="G217" s="28"/>
      <c r="H217" s="28"/>
      <c r="I217" s="29"/>
      <c r="J217" s="28"/>
      <c r="K217" s="29"/>
      <c r="L217" s="28"/>
      <c r="M217" s="29"/>
      <c r="N217" s="28"/>
      <c r="O217" s="29"/>
    </row>
    <row r="218" spans="3:15" ht="12.75">
      <c r="C218" s="28"/>
      <c r="D218" s="28"/>
      <c r="E218" s="29"/>
      <c r="F218" s="28"/>
      <c r="G218" s="28"/>
      <c r="H218" s="28"/>
      <c r="I218" s="29"/>
      <c r="J218" s="28"/>
      <c r="K218" s="29"/>
      <c r="L218" s="28"/>
      <c r="M218" s="29"/>
      <c r="N218" s="28"/>
      <c r="O218" s="29"/>
    </row>
    <row r="219" spans="3:15" ht="12.75">
      <c r="C219" s="28"/>
      <c r="D219" s="28"/>
      <c r="E219" s="29"/>
      <c r="F219" s="28"/>
      <c r="G219" s="28"/>
      <c r="H219" s="28"/>
      <c r="I219" s="29"/>
      <c r="J219" s="28"/>
      <c r="K219" s="29"/>
      <c r="L219" s="28"/>
      <c r="M219" s="29"/>
      <c r="N219" s="28"/>
      <c r="O219" s="29"/>
    </row>
    <row r="220" spans="3:15" ht="12.75">
      <c r="C220" s="28"/>
      <c r="D220" s="28"/>
      <c r="E220" s="29"/>
      <c r="F220" s="28"/>
      <c r="G220" s="28"/>
      <c r="H220" s="28"/>
      <c r="I220" s="29"/>
      <c r="J220" s="28"/>
      <c r="K220" s="29"/>
      <c r="L220" s="28"/>
      <c r="M220" s="29"/>
      <c r="N220" s="28"/>
      <c r="O220" s="29"/>
    </row>
    <row r="221" spans="3:15" ht="12.75">
      <c r="C221" s="28"/>
      <c r="D221" s="28"/>
      <c r="E221" s="29"/>
      <c r="F221" s="28"/>
      <c r="G221" s="28"/>
      <c r="H221" s="28"/>
      <c r="I221" s="29"/>
      <c r="J221" s="28"/>
      <c r="K221" s="29"/>
      <c r="L221" s="28"/>
      <c r="M221" s="29"/>
      <c r="N221" s="28"/>
      <c r="O221" s="29"/>
    </row>
    <row r="222" spans="3:15" ht="12.75">
      <c r="C222" s="28"/>
      <c r="D222" s="28"/>
      <c r="E222" s="29"/>
      <c r="F222" s="28"/>
      <c r="G222" s="28"/>
      <c r="H222" s="28"/>
      <c r="I222" s="29"/>
      <c r="J222" s="28"/>
      <c r="K222" s="29"/>
      <c r="L222" s="28"/>
      <c r="M222" s="29"/>
      <c r="N222" s="28"/>
      <c r="O222" s="29"/>
    </row>
    <row r="223" spans="3:15" ht="12.75">
      <c r="C223" s="28"/>
      <c r="D223" s="28"/>
      <c r="E223" s="29"/>
      <c r="F223" s="28"/>
      <c r="G223" s="28"/>
      <c r="H223" s="28"/>
      <c r="I223" s="29"/>
      <c r="J223" s="28"/>
      <c r="K223" s="29"/>
      <c r="L223" s="28"/>
      <c r="M223" s="29"/>
      <c r="N223" s="28"/>
      <c r="O223" s="29"/>
    </row>
    <row r="224" spans="3:15" ht="12.75">
      <c r="C224" s="28"/>
      <c r="D224" s="28"/>
      <c r="E224" s="29"/>
      <c r="F224" s="28"/>
      <c r="G224" s="28"/>
      <c r="H224" s="28"/>
      <c r="I224" s="29"/>
      <c r="J224" s="28"/>
      <c r="K224" s="29"/>
      <c r="L224" s="28"/>
      <c r="M224" s="29"/>
      <c r="N224" s="28"/>
      <c r="O224" s="29"/>
    </row>
    <row r="225" spans="3:15" ht="12.75">
      <c r="C225" s="28"/>
      <c r="D225" s="28"/>
      <c r="E225" s="29"/>
      <c r="F225" s="28"/>
      <c r="G225" s="28"/>
      <c r="H225" s="28"/>
      <c r="I225" s="29"/>
      <c r="J225" s="28"/>
      <c r="K225" s="29"/>
      <c r="L225" s="28"/>
      <c r="M225" s="29"/>
      <c r="N225" s="28"/>
      <c r="O225" s="29"/>
    </row>
    <row r="226" spans="3:15" ht="12.75">
      <c r="C226" s="28"/>
      <c r="D226" s="28"/>
      <c r="E226" s="29"/>
      <c r="F226" s="28"/>
      <c r="G226" s="28"/>
      <c r="H226" s="28"/>
      <c r="I226" s="29"/>
      <c r="J226" s="28"/>
      <c r="K226" s="29"/>
      <c r="L226" s="28"/>
      <c r="M226" s="29"/>
      <c r="N226" s="28"/>
      <c r="O226" s="29"/>
    </row>
    <row r="227" spans="3:15" ht="12.7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3:16" ht="12.75">
      <c r="C228" s="28"/>
      <c r="D228" s="28"/>
      <c r="E228" s="29"/>
      <c r="F228" s="28"/>
      <c r="G228" s="28"/>
      <c r="L228" s="1"/>
      <c r="O228" s="40"/>
      <c r="P228" s="46"/>
    </row>
    <row r="229" spans="2:15" ht="12.75">
      <c r="B229" t="s">
        <v>123</v>
      </c>
      <c r="C229" s="28"/>
      <c r="D229" s="39">
        <f>(O7+O10+O13+O16+O19)/5</f>
        <v>60.4</v>
      </c>
      <c r="E229" s="29" t="s">
        <v>156</v>
      </c>
      <c r="F229" s="28"/>
      <c r="G229" s="28"/>
      <c r="L229" s="1"/>
      <c r="O229" s="40"/>
    </row>
    <row r="230" spans="2:22" ht="12.75">
      <c r="B230" t="s">
        <v>124</v>
      </c>
      <c r="C230" s="28" t="s">
        <v>58</v>
      </c>
      <c r="D230" s="39">
        <f>(SUM(O31:O38))/8</f>
        <v>0.6125</v>
      </c>
      <c r="E230" s="29" t="s">
        <v>58</v>
      </c>
      <c r="F230" s="28"/>
      <c r="G230" s="29" t="s">
        <v>58</v>
      </c>
      <c r="R230" s="41" t="s">
        <v>58</v>
      </c>
      <c r="V230" s="41" t="s">
        <v>58</v>
      </c>
    </row>
    <row r="231" spans="2:7" ht="12.75">
      <c r="B231" t="s">
        <v>125</v>
      </c>
      <c r="C231" s="28"/>
      <c r="D231" s="39">
        <f>(((SUM(O40:O45))/6)/17)*100</f>
        <v>69.16221033868094</v>
      </c>
      <c r="E231" s="28" t="s">
        <v>156</v>
      </c>
      <c r="F231" s="28"/>
      <c r="G231" s="28"/>
    </row>
    <row r="232" spans="2:4" ht="12.75">
      <c r="B232" t="s">
        <v>181</v>
      </c>
      <c r="D232">
        <f>SUM(C179:L190)</f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20"/>
  <sheetViews>
    <sheetView workbookViewId="0" topLeftCell="A1">
      <selection activeCell="I20" sqref="I20"/>
    </sheetView>
  </sheetViews>
  <sheetFormatPr defaultColWidth="9.140625" defaultRowHeight="12.75"/>
  <sheetData>
    <row r="3" spans="1:25" ht="13.5" thickBot="1">
      <c r="A3" s="48" t="s">
        <v>153</v>
      </c>
      <c r="B3" s="51"/>
      <c r="C3" s="52" t="str">
        <f>BTC01!A1</f>
        <v>BTC01</v>
      </c>
      <c r="D3" s="52" t="str">
        <f>BTC02!A1</f>
        <v>BTC02</v>
      </c>
      <c r="E3" s="52" t="str">
        <f>BTC03!A1</f>
        <v>BTC03</v>
      </c>
      <c r="F3" s="52" t="str">
        <f>BTC04!A1</f>
        <v>BTC04</v>
      </c>
      <c r="G3" s="52" t="str">
        <f>BTC05!A1</f>
        <v>BTC05</v>
      </c>
      <c r="H3" s="52" t="str">
        <f>CWC01!A1</f>
        <v>CWC01</v>
      </c>
      <c r="I3" t="s">
        <v>183</v>
      </c>
      <c r="J3" t="s">
        <v>180</v>
      </c>
      <c r="K3" t="s">
        <v>127</v>
      </c>
      <c r="L3" t="s">
        <v>151</v>
      </c>
      <c r="M3" t="s">
        <v>178</v>
      </c>
      <c r="N3" t="s">
        <v>135</v>
      </c>
      <c r="O3" t="s">
        <v>13</v>
      </c>
      <c r="P3" t="s">
        <v>129</v>
      </c>
      <c r="Q3" t="s">
        <v>147</v>
      </c>
      <c r="R3" t="s">
        <v>130</v>
      </c>
      <c r="S3" t="s">
        <v>140</v>
      </c>
      <c r="T3" t="s">
        <v>139</v>
      </c>
      <c r="U3" t="s">
        <v>138</v>
      </c>
      <c r="V3" t="s">
        <v>141</v>
      </c>
      <c r="W3" t="s">
        <v>143</v>
      </c>
      <c r="X3" t="s">
        <v>142</v>
      </c>
      <c r="Y3" t="s">
        <v>144</v>
      </c>
    </row>
    <row r="4" spans="1:9" ht="12.75">
      <c r="A4" s="48" t="s">
        <v>127</v>
      </c>
      <c r="B4" s="48"/>
      <c r="C4" s="47">
        <f>BTC01!D229</f>
        <v>33.81818181818181</v>
      </c>
      <c r="D4" s="47">
        <f>BTC02!D229</f>
        <v>51.54545454545455</v>
      </c>
      <c r="E4" s="47">
        <f>BTC03!D229</f>
        <v>87.81818181818183</v>
      </c>
      <c r="F4" s="47">
        <f>BTC04!D229</f>
        <v>85.77777777777779</v>
      </c>
      <c r="G4" s="47">
        <f>BTC05!D229</f>
        <v>74</v>
      </c>
      <c r="H4" s="47">
        <f>CWC01!D229</f>
        <v>60.4</v>
      </c>
      <c r="I4" s="59">
        <f>AVERAGE(C4:H4)</f>
        <v>65.55993265993266</v>
      </c>
    </row>
    <row r="5" spans="1:25" ht="12.75">
      <c r="A5" s="48" t="s">
        <v>151</v>
      </c>
      <c r="B5" s="48"/>
      <c r="C5" s="47">
        <f>BTC01!W172</f>
        <v>5.714285714285714</v>
      </c>
      <c r="D5" s="47">
        <f>BTC02!W172</f>
        <v>11.538461538461538</v>
      </c>
      <c r="E5" s="47">
        <f>BTC03!W172</f>
        <v>64.42307692307693</v>
      </c>
      <c r="F5" s="47">
        <f>BTC04!W172</f>
        <v>81.11111111111111</v>
      </c>
      <c r="G5" s="47">
        <f>BTC05!W172</f>
        <v>57.692307692307686</v>
      </c>
      <c r="H5" s="47">
        <f>CWC01!W172</f>
        <v>28.846153846153843</v>
      </c>
      <c r="I5" s="59">
        <f aca="true" t="shared" si="0" ref="I5:I20">AVERAGE(C5:H5)</f>
        <v>41.554232804232804</v>
      </c>
      <c r="J5" t="s">
        <v>154</v>
      </c>
      <c r="K5">
        <v>33.81818181818181</v>
      </c>
      <c r="L5">
        <v>5.714285714285714</v>
      </c>
      <c r="M5">
        <v>74.28571428571429</v>
      </c>
      <c r="N5">
        <v>11.87</v>
      </c>
      <c r="O5">
        <v>3.84</v>
      </c>
      <c r="P5">
        <v>8.072727272727274</v>
      </c>
      <c r="Q5">
        <v>69.5187165775401</v>
      </c>
      <c r="R5">
        <v>14.416666666666666</v>
      </c>
      <c r="S5">
        <v>0</v>
      </c>
      <c r="T5">
        <v>92.51700680272108</v>
      </c>
      <c r="U5">
        <v>7.482993197278912</v>
      </c>
      <c r="V5">
        <v>19</v>
      </c>
      <c r="W5">
        <v>14</v>
      </c>
      <c r="X5">
        <v>10</v>
      </c>
      <c r="Y5">
        <v>9</v>
      </c>
    </row>
    <row r="6" spans="1:25" ht="12.75">
      <c r="A6" s="48" t="s">
        <v>178</v>
      </c>
      <c r="B6" s="48"/>
      <c r="C6" s="47">
        <f>BTC01!W173</f>
        <v>74.28571428571429</v>
      </c>
      <c r="D6" s="47">
        <f>BTC02!W173</f>
        <v>71.15384615384616</v>
      </c>
      <c r="E6" s="47">
        <f>BTC03!W173</f>
        <v>23.076923076923077</v>
      </c>
      <c r="F6" s="47">
        <f>BTC04!W173</f>
        <v>11.11111111111111</v>
      </c>
      <c r="G6" s="47">
        <f>BTC05!W173</f>
        <v>8.653846153846153</v>
      </c>
      <c r="H6" s="47">
        <f>CWC01!W173</f>
        <v>48.07692307692308</v>
      </c>
      <c r="I6" s="59">
        <f t="shared" si="0"/>
        <v>39.39306064306064</v>
      </c>
      <c r="J6" t="s">
        <v>158</v>
      </c>
      <c r="K6">
        <v>51.54545454545455</v>
      </c>
      <c r="L6">
        <v>11.538461538461538</v>
      </c>
      <c r="M6">
        <v>71.15384615384616</v>
      </c>
      <c r="N6">
        <v>14.06</v>
      </c>
      <c r="O6">
        <v>2.85</v>
      </c>
      <c r="P6">
        <v>5.79090909090909</v>
      </c>
      <c r="Q6">
        <v>89.75044563279857</v>
      </c>
      <c r="R6">
        <v>10.75</v>
      </c>
      <c r="S6">
        <v>4.225352112676056</v>
      </c>
      <c r="T6">
        <v>78.16901408450704</v>
      </c>
      <c r="U6">
        <v>17.6056338028169</v>
      </c>
      <c r="V6">
        <v>11</v>
      </c>
      <c r="W6">
        <v>7</v>
      </c>
      <c r="X6">
        <v>11</v>
      </c>
      <c r="Y6">
        <v>3</v>
      </c>
    </row>
    <row r="7" spans="1:25" ht="12.75">
      <c r="A7" s="48" t="s">
        <v>135</v>
      </c>
      <c r="B7" s="48"/>
      <c r="C7" s="45">
        <f>BTC01!AA110</f>
        <v>11.870000000000001</v>
      </c>
      <c r="D7" s="45">
        <f>BTC02!AA110</f>
        <v>14.060000000000002</v>
      </c>
      <c r="E7" s="45">
        <f>BTC03!AA110</f>
        <v>24.560000000000002</v>
      </c>
      <c r="F7" s="45">
        <f>BTC04!AA110</f>
        <v>16.922222222222224</v>
      </c>
      <c r="G7" s="45">
        <f>BTC05!AA110</f>
        <v>12.120000000000001</v>
      </c>
      <c r="H7" s="45">
        <f>CWC01!AA110</f>
        <v>8.81</v>
      </c>
      <c r="I7" s="59">
        <f t="shared" si="0"/>
        <v>14.723703703703706</v>
      </c>
      <c r="J7" t="s">
        <v>163</v>
      </c>
      <c r="K7">
        <v>87.81818181818183</v>
      </c>
      <c r="L7">
        <v>64.42307692307693</v>
      </c>
      <c r="M7">
        <v>23.076923076923077</v>
      </c>
      <c r="N7">
        <v>24.56</v>
      </c>
      <c r="O7">
        <v>1.69</v>
      </c>
      <c r="P7">
        <v>3.3181818181818175</v>
      </c>
      <c r="Q7">
        <v>8.55614973262032</v>
      </c>
      <c r="R7">
        <v>7.083333333333333</v>
      </c>
      <c r="S7">
        <v>0</v>
      </c>
      <c r="T7">
        <v>30.666666666666664</v>
      </c>
      <c r="U7">
        <v>69.33333333333334</v>
      </c>
      <c r="V7">
        <v>14</v>
      </c>
      <c r="W7">
        <v>10</v>
      </c>
      <c r="X7">
        <v>15</v>
      </c>
      <c r="Y7">
        <v>3</v>
      </c>
    </row>
    <row r="8" spans="1:25" ht="12.75">
      <c r="A8" s="48" t="s">
        <v>13</v>
      </c>
      <c r="B8" s="48"/>
      <c r="C8" s="45">
        <f>BTC01!AA117</f>
        <v>3.8400000000000003</v>
      </c>
      <c r="D8" s="45">
        <f>BTC02!AA117</f>
        <v>2.85</v>
      </c>
      <c r="E8" s="45">
        <f>BTC03!AA117</f>
        <v>1.69</v>
      </c>
      <c r="F8" s="45">
        <f>BTC04!AA117</f>
        <v>1.67875</v>
      </c>
      <c r="G8" s="45">
        <f>BTC05!AA117</f>
        <v>1.4655555555555555</v>
      </c>
      <c r="H8" s="45">
        <f>CWC01!AA117</f>
        <v>1.085</v>
      </c>
      <c r="I8" s="59">
        <f t="shared" si="0"/>
        <v>2.1015509259259257</v>
      </c>
      <c r="J8" t="s">
        <v>166</v>
      </c>
      <c r="K8">
        <v>85.77777777777779</v>
      </c>
      <c r="L8">
        <v>81.11111111111111</v>
      </c>
      <c r="M8">
        <v>11.11111111111111</v>
      </c>
      <c r="N8">
        <v>16.922222222222224</v>
      </c>
      <c r="O8">
        <v>1.67875</v>
      </c>
      <c r="P8">
        <v>3.1666666666666665</v>
      </c>
      <c r="Q8">
        <v>79.08496732026144</v>
      </c>
      <c r="R8">
        <v>4.333333333333333</v>
      </c>
      <c r="S8">
        <v>69.62962962962963</v>
      </c>
      <c r="T8">
        <v>14.074074074074074</v>
      </c>
      <c r="U8">
        <v>16.296296296296298</v>
      </c>
      <c r="V8">
        <v>4</v>
      </c>
      <c r="W8">
        <v>7</v>
      </c>
      <c r="X8">
        <v>8</v>
      </c>
      <c r="Y8">
        <v>8</v>
      </c>
    </row>
    <row r="9" spans="1:25" ht="12.75">
      <c r="A9" s="48" t="s">
        <v>129</v>
      </c>
      <c r="B9" s="48"/>
      <c r="C9" s="45">
        <f>BTC01!AA118</f>
        <v>8.072727272727274</v>
      </c>
      <c r="D9" s="45">
        <f>BTC02!AA118</f>
        <v>5.79090909090909</v>
      </c>
      <c r="E9" s="45">
        <f>BTC03!AA118</f>
        <v>3.3181818181818175</v>
      </c>
      <c r="F9" s="45">
        <f>BTC04!AA118</f>
        <v>3.1666666666666665</v>
      </c>
      <c r="G9" s="45">
        <f>BTC05!AA118</f>
        <v>5.4399999999999995</v>
      </c>
      <c r="H9" s="45">
        <f>CWC01!AA118</f>
        <v>2.309090909090909</v>
      </c>
      <c r="I9" s="59">
        <f t="shared" si="0"/>
        <v>4.682929292929293</v>
      </c>
      <c r="J9" t="s">
        <v>169</v>
      </c>
      <c r="K9">
        <v>74</v>
      </c>
      <c r="L9">
        <v>57.692307692307686</v>
      </c>
      <c r="M9">
        <v>8.653846153846153</v>
      </c>
      <c r="N9">
        <v>12.12</v>
      </c>
      <c r="O9">
        <v>1.4655555555555555</v>
      </c>
      <c r="P9">
        <v>5.44</v>
      </c>
      <c r="Q9">
        <v>68.98395721925134</v>
      </c>
      <c r="R9">
        <v>14.583333333333334</v>
      </c>
      <c r="S9">
        <v>48</v>
      </c>
      <c r="T9">
        <v>35.333333333333336</v>
      </c>
      <c r="U9">
        <v>16.666666666666664</v>
      </c>
      <c r="V9">
        <v>15</v>
      </c>
      <c r="W9">
        <v>15</v>
      </c>
      <c r="X9">
        <v>18</v>
      </c>
      <c r="Y9">
        <v>14</v>
      </c>
    </row>
    <row r="10" spans="1:25" ht="12.75">
      <c r="A10" s="48" t="s">
        <v>147</v>
      </c>
      <c r="B10" s="48"/>
      <c r="C10" s="45">
        <f>BTC01!D231</f>
        <v>69.5187165775401</v>
      </c>
      <c r="D10" s="45">
        <f>BTC02!D231</f>
        <v>89.75044563279857</v>
      </c>
      <c r="E10" s="45">
        <f>BTC03!D231</f>
        <v>8.55614973262032</v>
      </c>
      <c r="F10" s="45">
        <f>BTC04!D231</f>
        <v>79.08496732026144</v>
      </c>
      <c r="G10" s="45">
        <f>BTC05!D231</f>
        <v>68.98395721925134</v>
      </c>
      <c r="H10" s="45">
        <f>CWC01!D231</f>
        <v>69.16221033868094</v>
      </c>
      <c r="I10" s="59">
        <f t="shared" si="0"/>
        <v>64.17607447019212</v>
      </c>
      <c r="J10" t="s">
        <v>171</v>
      </c>
      <c r="K10">
        <v>60.4</v>
      </c>
      <c r="L10">
        <v>28.846153846153843</v>
      </c>
      <c r="M10">
        <v>48.07692307692308</v>
      </c>
      <c r="N10">
        <v>8.81</v>
      </c>
      <c r="O10">
        <v>1.085</v>
      </c>
      <c r="P10">
        <v>2.309090909090909</v>
      </c>
      <c r="Q10">
        <v>69.16221033868094</v>
      </c>
      <c r="R10">
        <v>12.583333333333334</v>
      </c>
      <c r="S10">
        <v>0</v>
      </c>
      <c r="T10">
        <v>58.666666666666664</v>
      </c>
      <c r="U10">
        <v>62</v>
      </c>
      <c r="V10">
        <v>13</v>
      </c>
      <c r="W10">
        <v>17</v>
      </c>
      <c r="X10">
        <v>13</v>
      </c>
      <c r="Y10">
        <v>9</v>
      </c>
    </row>
    <row r="11" spans="1:9" ht="12.75">
      <c r="A11" s="48" t="s">
        <v>130</v>
      </c>
      <c r="B11" s="48"/>
      <c r="C11" s="47">
        <f>BTC01!T213</f>
        <v>14.416666666666666</v>
      </c>
      <c r="D11" s="47">
        <f>BTC02!T213</f>
        <v>10.75</v>
      </c>
      <c r="E11" s="47">
        <f>BTC03!T213</f>
        <v>7.083333333333333</v>
      </c>
      <c r="F11" s="47">
        <f>BTC04!T213</f>
        <v>4.333333333333333</v>
      </c>
      <c r="G11" s="47">
        <f>BTC05!T213</f>
        <v>14.583333333333334</v>
      </c>
      <c r="H11" s="47">
        <f>CWC01!T213</f>
        <v>12.583333333333334</v>
      </c>
      <c r="I11" s="59">
        <f t="shared" si="0"/>
        <v>10.625000000000002</v>
      </c>
    </row>
    <row r="12" spans="1:9" ht="13.5" thickBot="1">
      <c r="A12" s="48" t="s">
        <v>140</v>
      </c>
      <c r="B12" s="48"/>
      <c r="C12" s="44">
        <f>BTC01!V143</f>
        <v>0</v>
      </c>
      <c r="D12" s="44">
        <f>BTC02!V143</f>
        <v>4.225352112676056</v>
      </c>
      <c r="E12" s="44">
        <f>BTC03!V143</f>
        <v>0</v>
      </c>
      <c r="F12" s="44">
        <f>BTC04!V143</f>
        <v>69.62962962962963</v>
      </c>
      <c r="G12" s="44">
        <f>BTC05!V143</f>
        <v>48</v>
      </c>
      <c r="H12" s="44">
        <f>CWC01!V143</f>
        <v>0</v>
      </c>
      <c r="I12" s="59">
        <f t="shared" si="0"/>
        <v>20.309163623717613</v>
      </c>
    </row>
    <row r="13" spans="1:9" ht="13.5" thickBot="1">
      <c r="A13" s="48" t="s">
        <v>139</v>
      </c>
      <c r="B13" s="48"/>
      <c r="C13" s="44">
        <f>BTC01!V144</f>
        <v>92.51700680272108</v>
      </c>
      <c r="D13" s="44">
        <f>BTC02!V144</f>
        <v>78.16901408450704</v>
      </c>
      <c r="E13" s="44">
        <f>BTC03!V144</f>
        <v>30.666666666666664</v>
      </c>
      <c r="F13" s="44">
        <f>BTC04!V144</f>
        <v>14.074074074074074</v>
      </c>
      <c r="G13" s="44">
        <f>BTC05!V144</f>
        <v>35.333333333333336</v>
      </c>
      <c r="H13" s="44">
        <f>CWC01!V144</f>
        <v>58.666666666666664</v>
      </c>
      <c r="I13" s="59">
        <f t="shared" si="0"/>
        <v>51.57112693799481</v>
      </c>
    </row>
    <row r="14" spans="1:9" ht="13.5" thickBot="1">
      <c r="A14" s="48" t="s">
        <v>138</v>
      </c>
      <c r="B14" s="48"/>
      <c r="C14" s="44">
        <f>BTC01!V145</f>
        <v>7.482993197278912</v>
      </c>
      <c r="D14" s="44">
        <f>BTC02!V145</f>
        <v>17.6056338028169</v>
      </c>
      <c r="E14" s="44">
        <f>BTC03!V145</f>
        <v>69.33333333333334</v>
      </c>
      <c r="F14" s="44">
        <f>BTC04!V145</f>
        <v>16.296296296296298</v>
      </c>
      <c r="G14" s="44">
        <f>BTC05!V145</f>
        <v>16.666666666666664</v>
      </c>
      <c r="H14" s="44">
        <f>CWC01!U145</f>
        <v>62</v>
      </c>
      <c r="I14" s="59">
        <f t="shared" si="0"/>
        <v>31.56415388273202</v>
      </c>
    </row>
    <row r="15" spans="1:9" ht="13.5" thickBot="1">
      <c r="A15" s="48" t="s">
        <v>141</v>
      </c>
      <c r="B15" s="48"/>
      <c r="C15" s="44">
        <f>BTC01!T208</f>
        <v>19</v>
      </c>
      <c r="D15" s="44">
        <f>BTC02!T208</f>
        <v>11</v>
      </c>
      <c r="E15" s="44">
        <f>BTC03!T208</f>
        <v>14</v>
      </c>
      <c r="F15" s="44">
        <f>BTC04!T208</f>
        <v>4</v>
      </c>
      <c r="G15" s="44">
        <f>BTC05!T208</f>
        <v>15</v>
      </c>
      <c r="H15" s="44">
        <f>CWC01!T208</f>
        <v>13</v>
      </c>
      <c r="I15" s="59">
        <f t="shared" si="0"/>
        <v>12.666666666666666</v>
      </c>
    </row>
    <row r="16" spans="1:9" ht="13.5" thickBot="1">
      <c r="A16" s="48" t="s">
        <v>143</v>
      </c>
      <c r="B16" s="48"/>
      <c r="C16" s="44">
        <f>BTC01!T209</f>
        <v>14</v>
      </c>
      <c r="D16" s="44">
        <f>BTC02!T209</f>
        <v>7</v>
      </c>
      <c r="E16" s="44">
        <f>BTC03!T209</f>
        <v>10</v>
      </c>
      <c r="F16" s="44">
        <f>BTC04!T209</f>
        <v>7</v>
      </c>
      <c r="G16" s="44">
        <f>BTC05!T209</f>
        <v>15</v>
      </c>
      <c r="H16" s="44">
        <f>CWC01!T209</f>
        <v>17</v>
      </c>
      <c r="I16" s="59">
        <f t="shared" si="0"/>
        <v>11.666666666666666</v>
      </c>
    </row>
    <row r="17" spans="1:9" ht="13.5" thickBot="1">
      <c r="A17" s="48" t="s">
        <v>142</v>
      </c>
      <c r="B17" s="48"/>
      <c r="C17" s="44">
        <f>BTC01!T210</f>
        <v>10</v>
      </c>
      <c r="D17" s="44">
        <f>BTC02!T210</f>
        <v>11</v>
      </c>
      <c r="E17" s="44">
        <f>BTC03!T210</f>
        <v>15</v>
      </c>
      <c r="F17" s="44">
        <f>BTC04!T210</f>
        <v>8</v>
      </c>
      <c r="G17" s="44">
        <f>BTC05!T210</f>
        <v>18</v>
      </c>
      <c r="H17" s="44">
        <f>CWC01!T210</f>
        <v>13</v>
      </c>
      <c r="I17" s="59">
        <f t="shared" si="0"/>
        <v>12.5</v>
      </c>
    </row>
    <row r="18" spans="1:9" ht="13.5" thickBot="1">
      <c r="A18" s="48" t="s">
        <v>144</v>
      </c>
      <c r="B18" s="48"/>
      <c r="C18" s="44">
        <f>BTC01!T211</f>
        <v>9</v>
      </c>
      <c r="D18" s="44">
        <f>BTC02!T211</f>
        <v>3</v>
      </c>
      <c r="E18" s="44">
        <f>BTC03!T211</f>
        <v>3</v>
      </c>
      <c r="F18" s="44">
        <f>BTC04!T211</f>
        <v>8</v>
      </c>
      <c r="G18" s="44">
        <f>BTC05!T211</f>
        <v>14</v>
      </c>
      <c r="H18" s="44">
        <f>CWC01!T211</f>
        <v>9</v>
      </c>
      <c r="I18" s="59">
        <f t="shared" si="0"/>
        <v>7.666666666666667</v>
      </c>
    </row>
    <row r="19" spans="1:9" ht="12.75">
      <c r="A19" s="48" t="s">
        <v>182</v>
      </c>
      <c r="C19">
        <f>BTC01!D232</f>
        <v>30</v>
      </c>
      <c r="D19">
        <f>BTC02!D232</f>
        <v>36</v>
      </c>
      <c r="E19">
        <f>BTC03!D232</f>
        <v>14</v>
      </c>
      <c r="F19">
        <f>BTC04!D232</f>
        <v>18</v>
      </c>
      <c r="G19">
        <f>BTC05!D232</f>
        <v>28</v>
      </c>
      <c r="H19">
        <f>CWC01!D232</f>
        <v>21</v>
      </c>
      <c r="I19" s="59">
        <f t="shared" si="0"/>
        <v>24.5</v>
      </c>
    </row>
    <row r="20" spans="1:9" ht="12.75">
      <c r="A20" s="2" t="s">
        <v>179</v>
      </c>
      <c r="C20">
        <v>24</v>
      </c>
      <c r="D20">
        <v>8</v>
      </c>
      <c r="E20">
        <v>2</v>
      </c>
      <c r="F20">
        <v>0</v>
      </c>
      <c r="G20">
        <v>5</v>
      </c>
      <c r="H20">
        <v>3</v>
      </c>
      <c r="I20" s="59">
        <f t="shared" si="0"/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"/>
    </sheetView>
  </sheetViews>
  <sheetFormatPr defaultColWidth="9.140625" defaultRowHeight="12.75"/>
  <cols>
    <col min="1" max="1" width="23.57421875" style="48" customWidth="1"/>
    <col min="2" max="16384" width="9.140625" style="48" customWidth="1"/>
  </cols>
  <sheetData>
    <row r="2" ht="12.75">
      <c r="C2" s="51" t="s">
        <v>128</v>
      </c>
    </row>
    <row r="3" spans="1:8" ht="13.5" thickBot="1">
      <c r="A3" s="48" t="s">
        <v>153</v>
      </c>
      <c r="B3" s="51"/>
      <c r="C3" s="52" t="str">
        <f>BTC01!A1</f>
        <v>BTC01</v>
      </c>
      <c r="D3" s="52" t="str">
        <f>BTC02!A1</f>
        <v>BTC02</v>
      </c>
      <c r="E3" s="52" t="str">
        <f>BTC03!A1</f>
        <v>BTC03</v>
      </c>
      <c r="F3" s="52" t="str">
        <f>BTC04!A1</f>
        <v>BTC04</v>
      </c>
      <c r="G3" s="52" t="str">
        <f>BTC05!A1</f>
        <v>BTC05</v>
      </c>
      <c r="H3" s="52" t="str">
        <f>CWC01!A1</f>
        <v>CWC01</v>
      </c>
    </row>
    <row r="4" spans="1:8" ht="12.75">
      <c r="A4" s="48" t="s">
        <v>127</v>
      </c>
      <c r="C4" s="47">
        <f>BTC01!D229</f>
        <v>33.81818181818181</v>
      </c>
      <c r="D4" s="47">
        <f>BTC02!D229</f>
        <v>51.54545454545455</v>
      </c>
      <c r="E4" s="47">
        <f>BTC03!D229</f>
        <v>87.81818181818183</v>
      </c>
      <c r="F4" s="47">
        <f>BTC04!D229</f>
        <v>85.77777777777779</v>
      </c>
      <c r="G4" s="47">
        <f>BTC05!D229</f>
        <v>74</v>
      </c>
      <c r="H4" s="47">
        <f>CWC01!D229</f>
        <v>60.4</v>
      </c>
    </row>
    <row r="5" spans="3:8" ht="12.75">
      <c r="C5" s="47"/>
      <c r="D5" s="47"/>
      <c r="E5" s="47"/>
      <c r="F5" s="47"/>
      <c r="G5" s="47"/>
      <c r="H5" s="47"/>
    </row>
    <row r="6" spans="1:8" ht="12.75">
      <c r="A6" s="48" t="s">
        <v>151</v>
      </c>
      <c r="C6" s="47">
        <f>BTC01!W172</f>
        <v>5.714285714285714</v>
      </c>
      <c r="D6" s="47">
        <f>BTC02!W172</f>
        <v>11.538461538461538</v>
      </c>
      <c r="E6" s="47">
        <f>BTC03!W172</f>
        <v>64.42307692307693</v>
      </c>
      <c r="F6" s="47">
        <f>BTC04!W172</f>
        <v>81.11111111111111</v>
      </c>
      <c r="G6" s="47">
        <f>BTC05!W172</f>
        <v>57.692307692307686</v>
      </c>
      <c r="H6" s="47">
        <f>CWC01!W172</f>
        <v>28.846153846153843</v>
      </c>
    </row>
    <row r="7" spans="3:8" ht="12.75">
      <c r="C7" s="47"/>
      <c r="D7" s="47"/>
      <c r="E7" s="47"/>
      <c r="F7" s="47"/>
      <c r="G7" s="47"/>
      <c r="H7" s="47"/>
    </row>
    <row r="8" spans="1:8" ht="12.75">
      <c r="A8" s="48" t="s">
        <v>178</v>
      </c>
      <c r="C8" s="47">
        <f>BTC01!W173</f>
        <v>74.28571428571429</v>
      </c>
      <c r="D8" s="47">
        <f>BTC02!W173</f>
        <v>71.15384615384616</v>
      </c>
      <c r="E8" s="47">
        <f>BTC03!W173</f>
        <v>23.076923076923077</v>
      </c>
      <c r="F8" s="47">
        <f>BTC04!W173</f>
        <v>11.11111111111111</v>
      </c>
      <c r="G8" s="47">
        <f>BTC05!W173</f>
        <v>8.653846153846153</v>
      </c>
      <c r="H8" s="47">
        <f>CWC01!W173</f>
        <v>48.07692307692308</v>
      </c>
    </row>
    <row r="9" spans="3:8" ht="12.75">
      <c r="C9" s="47"/>
      <c r="D9" s="47"/>
      <c r="E9" s="47"/>
      <c r="F9" s="47"/>
      <c r="G9" s="47"/>
      <c r="H9" s="47"/>
    </row>
    <row r="10" spans="1:8" ht="12.75">
      <c r="A10" s="48" t="s">
        <v>135</v>
      </c>
      <c r="C10" s="45">
        <f>BTC01!AA110</f>
        <v>11.870000000000001</v>
      </c>
      <c r="D10" s="45">
        <f>BTC02!AA110</f>
        <v>14.060000000000002</v>
      </c>
      <c r="E10" s="45">
        <f>BTC03!AA110</f>
        <v>24.560000000000002</v>
      </c>
      <c r="F10" s="45">
        <f>BTC04!AA110</f>
        <v>16.922222222222224</v>
      </c>
      <c r="G10" s="45">
        <f>BTC05!AA110</f>
        <v>12.120000000000001</v>
      </c>
      <c r="H10" s="45">
        <f>CWC01!AA110</f>
        <v>8.81</v>
      </c>
    </row>
    <row r="11" spans="3:8" ht="12.75">
      <c r="C11" s="47"/>
      <c r="D11" s="47"/>
      <c r="E11" s="47"/>
      <c r="F11" s="47"/>
      <c r="G11" s="47"/>
      <c r="H11" s="47"/>
    </row>
    <row r="12" spans="1:8" ht="12.75">
      <c r="A12" s="48" t="s">
        <v>13</v>
      </c>
      <c r="C12" s="45">
        <f>BTC01!AA117</f>
        <v>3.8400000000000003</v>
      </c>
      <c r="D12" s="45">
        <f>BTC02!AA117</f>
        <v>2.85</v>
      </c>
      <c r="E12" s="45">
        <f>BTC03!AA117</f>
        <v>1.69</v>
      </c>
      <c r="F12" s="45">
        <f>BTC04!AA117</f>
        <v>1.67875</v>
      </c>
      <c r="G12" s="45">
        <f>BTC05!AA117</f>
        <v>1.4655555555555555</v>
      </c>
      <c r="H12" s="45">
        <f>CWC01!AA117</f>
        <v>1.085</v>
      </c>
    </row>
    <row r="13" spans="1:8" ht="12.75">
      <c r="A13" s="48" t="s">
        <v>58</v>
      </c>
      <c r="C13" s="47"/>
      <c r="D13" s="47"/>
      <c r="E13" s="47"/>
      <c r="F13" s="47"/>
      <c r="G13" s="47"/>
      <c r="H13" s="47"/>
    </row>
    <row r="14" spans="1:8" ht="12.75">
      <c r="A14" s="48" t="s">
        <v>129</v>
      </c>
      <c r="C14" s="45">
        <f>BTC01!AA118</f>
        <v>8.072727272727274</v>
      </c>
      <c r="D14" s="45">
        <f>BTC02!AA118</f>
        <v>5.79090909090909</v>
      </c>
      <c r="E14" s="45">
        <f>BTC03!AA118</f>
        <v>3.3181818181818175</v>
      </c>
      <c r="F14" s="45">
        <f>BTC04!AA118</f>
        <v>3.1666666666666665</v>
      </c>
      <c r="G14" s="45">
        <f>BTC05!AA118</f>
        <v>5.4399999999999995</v>
      </c>
      <c r="H14" s="45">
        <f>CWC01!AA118</f>
        <v>2.309090909090909</v>
      </c>
    </row>
    <row r="15" spans="1:8" ht="12.75">
      <c r="A15" s="48" t="s">
        <v>58</v>
      </c>
      <c r="C15" s="47"/>
      <c r="D15" s="47"/>
      <c r="E15" s="47"/>
      <c r="F15" s="47"/>
      <c r="G15" s="47"/>
      <c r="H15" s="47"/>
    </row>
    <row r="16" spans="1:8" ht="12.75">
      <c r="A16" s="48" t="s">
        <v>184</v>
      </c>
      <c r="C16" s="47">
        <f>BTC01!N179</f>
        <v>30</v>
      </c>
      <c r="D16" s="47">
        <f>BTC02!N179</f>
        <v>34</v>
      </c>
      <c r="E16" s="47">
        <f>BTC03!N179</f>
        <v>11</v>
      </c>
      <c r="F16" s="47">
        <f>BTC04!N179</f>
        <v>14</v>
      </c>
      <c r="G16" s="47">
        <f>BTC05!N179</f>
        <v>21</v>
      </c>
      <c r="H16" s="47">
        <f>CWC01!N179</f>
        <v>20</v>
      </c>
    </row>
    <row r="17" spans="3:8" ht="12.75">
      <c r="C17" s="53"/>
      <c r="D17" s="53"/>
      <c r="E17" s="53"/>
      <c r="F17" s="53"/>
      <c r="G17" s="53"/>
      <c r="H17" s="53"/>
    </row>
    <row r="18" spans="3:8" ht="12.75">
      <c r="C18" s="45"/>
      <c r="D18" s="45"/>
      <c r="E18" s="45"/>
      <c r="F18" s="45"/>
      <c r="G18" s="45"/>
      <c r="H18" s="45"/>
    </row>
    <row r="19" spans="1:8" ht="12.75">
      <c r="A19" s="48" t="s">
        <v>18</v>
      </c>
      <c r="C19" s="45">
        <f>BTC01!D230</f>
        <v>0.7124999999999999</v>
      </c>
      <c r="D19" s="45">
        <f>BTC02!D230</f>
        <v>0.45</v>
      </c>
      <c r="E19" s="45">
        <f>BTC03!D230</f>
        <v>0.7125</v>
      </c>
      <c r="F19" s="45">
        <f>BTC04!D230</f>
        <v>0.625</v>
      </c>
      <c r="G19" s="45">
        <f>BTC05!D230</f>
        <v>0.7375</v>
      </c>
      <c r="H19" s="45">
        <f>CWC01!D230</f>
        <v>0.6125</v>
      </c>
    </row>
    <row r="20" spans="3:8" ht="12.75">
      <c r="C20" s="45"/>
      <c r="D20" s="45"/>
      <c r="E20" s="45"/>
      <c r="F20" s="45"/>
      <c r="G20" s="45"/>
      <c r="H20" s="45"/>
    </row>
    <row r="21" spans="1:8" ht="12.75">
      <c r="A21" s="48" t="s">
        <v>147</v>
      </c>
      <c r="C21" s="45">
        <f>BTC01!D231</f>
        <v>69.5187165775401</v>
      </c>
      <c r="D21" s="45">
        <f>BTC02!D231</f>
        <v>89.75044563279857</v>
      </c>
      <c r="E21" s="45">
        <f>BTC03!D231</f>
        <v>8.55614973262032</v>
      </c>
      <c r="F21" s="45">
        <f>BTC04!D231</f>
        <v>79.08496732026144</v>
      </c>
      <c r="G21" s="45">
        <f>BTC05!D231</f>
        <v>68.98395721925134</v>
      </c>
      <c r="H21" s="45">
        <f>CWC01!D231</f>
        <v>69.16221033868094</v>
      </c>
    </row>
    <row r="22" spans="3:8" ht="12.75">
      <c r="C22" s="45"/>
      <c r="D22" s="45"/>
      <c r="E22" s="45"/>
      <c r="F22" s="45"/>
      <c r="G22" s="45"/>
      <c r="H22" s="45"/>
    </row>
    <row r="23" spans="1:8" ht="12.75">
      <c r="A23" s="48" t="s">
        <v>130</v>
      </c>
      <c r="C23" s="47">
        <f>BTC01!T213</f>
        <v>14.416666666666666</v>
      </c>
      <c r="D23" s="47">
        <f>BTC02!T213</f>
        <v>10.75</v>
      </c>
      <c r="E23" s="47">
        <f>BTC03!T213</f>
        <v>7.083333333333333</v>
      </c>
      <c r="F23" s="47">
        <f>BTC04!T213</f>
        <v>4.333333333333333</v>
      </c>
      <c r="G23" s="47">
        <f>BTC05!T213</f>
        <v>14.583333333333334</v>
      </c>
      <c r="H23" s="47">
        <f>CWC01!T213</f>
        <v>12.583333333333334</v>
      </c>
    </row>
    <row r="24" spans="3:8" ht="12.75">
      <c r="C24" s="53"/>
      <c r="D24" s="53"/>
      <c r="E24" s="53"/>
      <c r="F24" s="53"/>
      <c r="G24" s="53"/>
      <c r="H24" s="53"/>
    </row>
    <row r="26" spans="1:8" ht="13.5" thickBot="1">
      <c r="A26" s="48" t="s">
        <v>140</v>
      </c>
      <c r="C26" s="44">
        <f>BTC01!V143</f>
        <v>0</v>
      </c>
      <c r="D26" s="44">
        <f>BTC02!V143</f>
        <v>4.225352112676056</v>
      </c>
      <c r="E26" s="44">
        <f>BTC03!V143</f>
        <v>0</v>
      </c>
      <c r="F26" s="44">
        <f>BTC04!V143</f>
        <v>69.62962962962963</v>
      </c>
      <c r="G26" s="44">
        <f>BTC05!V143</f>
        <v>48</v>
      </c>
      <c r="H26" s="44">
        <f>CWC01!V143</f>
        <v>0</v>
      </c>
    </row>
    <row r="27" spans="1:8" ht="13.5" thickBot="1">
      <c r="A27" s="48" t="s">
        <v>139</v>
      </c>
      <c r="C27" s="44">
        <f>BTC01!V144</f>
        <v>92.51700680272108</v>
      </c>
      <c r="D27" s="44">
        <f>BTC02!V144</f>
        <v>78.16901408450704</v>
      </c>
      <c r="E27" s="44">
        <f>BTC03!V144</f>
        <v>30.666666666666664</v>
      </c>
      <c r="F27" s="44">
        <f>BTC04!V144</f>
        <v>14.074074074074074</v>
      </c>
      <c r="G27" s="44">
        <f>BTC05!V144</f>
        <v>35.333333333333336</v>
      </c>
      <c r="H27" s="44">
        <f>CWC01!V144</f>
        <v>58.666666666666664</v>
      </c>
    </row>
    <row r="28" spans="1:8" ht="13.5" thickBot="1">
      <c r="A28" s="48" t="s">
        <v>138</v>
      </c>
      <c r="C28" s="44">
        <f>BTC01!V145</f>
        <v>7.482993197278912</v>
      </c>
      <c r="D28" s="44">
        <f>BTC02!V145</f>
        <v>17.6056338028169</v>
      </c>
      <c r="E28" s="44">
        <f>BTC03!V145</f>
        <v>69.33333333333334</v>
      </c>
      <c r="F28" s="44">
        <f>BTC04!V145</f>
        <v>16.296296296296298</v>
      </c>
      <c r="G28" s="44">
        <f>BTC05!V145</f>
        <v>16.666666666666664</v>
      </c>
      <c r="H28" s="44">
        <f>CWC01!U145</f>
        <v>62</v>
      </c>
    </row>
    <row r="29" spans="3:8" ht="12.75">
      <c r="C29" s="45"/>
      <c r="D29" s="45"/>
      <c r="E29" s="45"/>
      <c r="F29" s="45"/>
      <c r="G29" s="45"/>
      <c r="H29" s="45"/>
    </row>
    <row r="30" spans="1:8" ht="13.5" thickBot="1">
      <c r="A30" s="48" t="s">
        <v>141</v>
      </c>
      <c r="C30" s="44">
        <f>BTC01!T208</f>
        <v>19</v>
      </c>
      <c r="D30" s="44">
        <f>BTC02!T208</f>
        <v>11</v>
      </c>
      <c r="E30" s="44">
        <f>BTC03!T208</f>
        <v>14</v>
      </c>
      <c r="F30" s="44">
        <f>BTC04!T208</f>
        <v>4</v>
      </c>
      <c r="G30" s="44">
        <f>BTC05!T208</f>
        <v>15</v>
      </c>
      <c r="H30" s="44">
        <f>CWC01!T208</f>
        <v>13</v>
      </c>
    </row>
    <row r="31" spans="1:8" ht="13.5" thickBot="1">
      <c r="A31" s="48" t="s">
        <v>143</v>
      </c>
      <c r="C31" s="44">
        <f>BTC01!T209</f>
        <v>14</v>
      </c>
      <c r="D31" s="44">
        <f>BTC02!T209</f>
        <v>7</v>
      </c>
      <c r="E31" s="44">
        <f>BTC03!T209</f>
        <v>10</v>
      </c>
      <c r="F31" s="44">
        <f>BTC04!T209</f>
        <v>7</v>
      </c>
      <c r="G31" s="44">
        <f>BTC05!T209</f>
        <v>15</v>
      </c>
      <c r="H31" s="44">
        <f>CWC01!T209</f>
        <v>17</v>
      </c>
    </row>
    <row r="32" spans="1:8" ht="13.5" thickBot="1">
      <c r="A32" s="48" t="s">
        <v>142</v>
      </c>
      <c r="C32" s="44">
        <f>BTC01!T210</f>
        <v>10</v>
      </c>
      <c r="D32" s="44">
        <f>BTC02!T210</f>
        <v>11</v>
      </c>
      <c r="E32" s="44">
        <f>BTC03!T210</f>
        <v>15</v>
      </c>
      <c r="F32" s="44">
        <f>BTC04!T210</f>
        <v>8</v>
      </c>
      <c r="G32" s="44">
        <f>BTC05!T210</f>
        <v>18</v>
      </c>
      <c r="H32" s="44">
        <f>CWC01!T210</f>
        <v>13</v>
      </c>
    </row>
    <row r="33" spans="1:8" ht="13.5" thickBot="1">
      <c r="A33" s="48" t="s">
        <v>144</v>
      </c>
      <c r="C33" s="44">
        <f>BTC01!T211</f>
        <v>9</v>
      </c>
      <c r="D33" s="44">
        <f>BTC02!T211</f>
        <v>3</v>
      </c>
      <c r="E33" s="44">
        <f>BTC03!T211</f>
        <v>3</v>
      </c>
      <c r="F33" s="44">
        <f>BTC04!T211</f>
        <v>8</v>
      </c>
      <c r="G33" s="44">
        <f>BTC05!T211</f>
        <v>14</v>
      </c>
      <c r="H33" s="44">
        <f>CWC01!T211</f>
        <v>9</v>
      </c>
    </row>
  </sheetData>
  <printOptions/>
  <pageMargins left="0.75" right="0.75" top="1" bottom="1" header="0.5" footer="0.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Michael Cole</cp:lastModifiedBy>
  <cp:lastPrinted>2000-12-28T21:38:14Z</cp:lastPrinted>
  <dcterms:created xsi:type="dcterms:W3CDTF">2000-08-22T23:21:55Z</dcterms:created>
  <dcterms:modified xsi:type="dcterms:W3CDTF">2006-12-18T03:53:42Z</dcterms:modified>
  <cp:category/>
  <cp:version/>
  <cp:contentType/>
  <cp:contentStatus/>
</cp:coreProperties>
</file>